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60" windowWidth="19320" windowHeight="10695" activeTab="3"/>
  </bookViews>
  <sheets>
    <sheet name="Race 1" sheetId="6" r:id="rId1"/>
    <sheet name="Race 2" sheetId="5" r:id="rId2"/>
    <sheet name="Race 3" sheetId="4" r:id="rId3"/>
    <sheet name="Beta test" sheetId="1" r:id="rId4"/>
    <sheet name="Test sheet" sheetId="7" r:id="rId5"/>
    <sheet name="Sheet3" sheetId="3" r:id="rId6"/>
  </sheets>
  <definedNames>
    <definedName name="_xlnm.Print_Area" localSheetId="0">'Race 1'!$A$1:$J$14</definedName>
    <definedName name="_xlnm.Print_Area" localSheetId="1">'Race 2'!$A$1:$J$14</definedName>
    <definedName name="_xlnm.Print_Area" localSheetId="2">'Race 3'!$A$1:$J$13</definedName>
    <definedName name="_xlnm.Print_Area" localSheetId="5">Sheet3!$A$1:$E$12</definedName>
  </definedNames>
  <calcPr calcId="114210"/>
</workbook>
</file>

<file path=xl/calcChain.xml><?xml version="1.0" encoding="utf-8"?>
<calcChain xmlns="http://schemas.openxmlformats.org/spreadsheetml/2006/main">
  <c r="E6" i="6"/>
  <c r="H6"/>
  <c r="I6"/>
  <c r="E7"/>
  <c r="H7"/>
  <c r="I7"/>
  <c r="E8"/>
  <c r="H8"/>
  <c r="I8"/>
  <c r="E9"/>
  <c r="H9"/>
  <c r="I9"/>
  <c r="E10"/>
  <c r="H10"/>
  <c r="I10"/>
  <c r="E11"/>
  <c r="H11"/>
  <c r="I11"/>
  <c r="E12"/>
  <c r="H12"/>
  <c r="I12"/>
  <c r="E13"/>
  <c r="H13"/>
  <c r="I13"/>
  <c r="E14"/>
  <c r="H14"/>
  <c r="I14"/>
  <c r="E6" i="5"/>
  <c r="H6"/>
  <c r="I6"/>
  <c r="E7"/>
  <c r="H7"/>
  <c r="I7"/>
  <c r="E8"/>
  <c r="H8"/>
  <c r="I8"/>
  <c r="E9"/>
  <c r="H9"/>
  <c r="I9"/>
  <c r="E10"/>
  <c r="H10"/>
  <c r="I10"/>
  <c r="E11"/>
  <c r="H11"/>
  <c r="I11"/>
  <c r="E12"/>
  <c r="H12"/>
  <c r="I12"/>
  <c r="E13"/>
  <c r="H13"/>
  <c r="I13"/>
  <c r="E14"/>
  <c r="H14"/>
  <c r="I14"/>
  <c r="E6" i="4"/>
  <c r="H6"/>
  <c r="I6"/>
  <c r="E7"/>
  <c r="H7"/>
  <c r="I7"/>
  <c r="E8"/>
  <c r="H8"/>
  <c r="I8"/>
  <c r="E9"/>
  <c r="H9"/>
  <c r="I9"/>
  <c r="E10"/>
  <c r="H10"/>
  <c r="I10"/>
  <c r="E11"/>
  <c r="H11"/>
  <c r="I11"/>
  <c r="E12"/>
  <c r="H12"/>
  <c r="I12"/>
  <c r="E13"/>
  <c r="H13"/>
  <c r="I13"/>
  <c r="E14"/>
  <c r="H14"/>
  <c r="I14"/>
  <c r="E6" i="1"/>
  <c r="F6"/>
  <c r="G6"/>
  <c r="H6"/>
  <c r="L6"/>
  <c r="M6"/>
  <c r="O6"/>
  <c r="E7"/>
  <c r="F7"/>
  <c r="G7"/>
  <c r="H7"/>
  <c r="L7"/>
  <c r="M7"/>
  <c r="O7"/>
  <c r="E8"/>
  <c r="F8"/>
  <c r="G8"/>
  <c r="H8"/>
  <c r="L8"/>
  <c r="M8"/>
  <c r="O8"/>
  <c r="E9"/>
  <c r="F9"/>
  <c r="G9"/>
  <c r="H9"/>
  <c r="L9"/>
  <c r="M9"/>
  <c r="O9"/>
  <c r="E10"/>
  <c r="F10"/>
  <c r="G10"/>
  <c r="H10"/>
  <c r="L10"/>
  <c r="M10"/>
  <c r="O10"/>
  <c r="E11"/>
  <c r="F11"/>
  <c r="G11"/>
  <c r="H11"/>
  <c r="L11"/>
  <c r="M11"/>
  <c r="O11"/>
  <c r="E12"/>
  <c r="F12"/>
  <c r="G12"/>
  <c r="H12"/>
  <c r="L12"/>
  <c r="M12"/>
  <c r="O12"/>
  <c r="E13"/>
  <c r="F13"/>
  <c r="G13"/>
  <c r="H13"/>
  <c r="L13"/>
  <c r="M13"/>
  <c r="O13"/>
  <c r="E14"/>
  <c r="F14"/>
  <c r="G14"/>
  <c r="H14"/>
  <c r="O14"/>
  <c r="E15"/>
  <c r="F15"/>
  <c r="G15"/>
  <c r="H15"/>
  <c r="O15"/>
  <c r="E16"/>
  <c r="F16"/>
  <c r="G16"/>
  <c r="H16"/>
  <c r="O16"/>
  <c r="L28"/>
  <c r="E32"/>
  <c r="E33"/>
  <c r="G46"/>
  <c r="H46"/>
  <c r="G47"/>
  <c r="H47"/>
  <c r="G48"/>
  <c r="H48"/>
  <c r="E6" i="7"/>
  <c r="H6"/>
  <c r="I6"/>
  <c r="E7"/>
  <c r="H7"/>
  <c r="I7"/>
  <c r="E8"/>
  <c r="H8"/>
  <c r="I8"/>
  <c r="E9"/>
  <c r="H9"/>
  <c r="I9"/>
  <c r="E10"/>
  <c r="H10"/>
  <c r="I10"/>
  <c r="E11"/>
  <c r="H11"/>
  <c r="I11"/>
  <c r="E12"/>
  <c r="H12"/>
  <c r="I12"/>
  <c r="E13"/>
  <c r="H13"/>
  <c r="I13"/>
  <c r="E14"/>
  <c r="H14"/>
  <c r="I14"/>
  <c r="E15"/>
  <c r="H15"/>
  <c r="I15"/>
  <c r="E16"/>
  <c r="H16"/>
  <c r="I16"/>
  <c r="E17"/>
  <c r="E18"/>
  <c r="E19"/>
  <c r="E20"/>
  <c r="E21"/>
  <c r="E22"/>
  <c r="E23"/>
  <c r="E24"/>
  <c r="E25"/>
  <c r="E26"/>
  <c r="E27"/>
  <c r="E28"/>
  <c r="C35"/>
  <c r="C36"/>
  <c r="D49"/>
  <c r="D50"/>
  <c r="D51"/>
</calcChain>
</file>

<file path=xl/sharedStrings.xml><?xml version="1.0" encoding="utf-8"?>
<sst xmlns="http://schemas.openxmlformats.org/spreadsheetml/2006/main" count="180" uniqueCount="54">
  <si>
    <t>Sail #</t>
  </si>
  <si>
    <t>Boat Name</t>
  </si>
  <si>
    <t>Handicap</t>
  </si>
  <si>
    <t>Course Distance</t>
  </si>
  <si>
    <t>Correction</t>
  </si>
  <si>
    <t>Start Time</t>
  </si>
  <si>
    <t>Finish Time</t>
  </si>
  <si>
    <t>Elapsed Time</t>
  </si>
  <si>
    <t>Corrected Time</t>
  </si>
  <si>
    <t>Place</t>
  </si>
  <si>
    <t>Noddy</t>
  </si>
  <si>
    <t>Silver Heel</t>
  </si>
  <si>
    <t>Magic</t>
  </si>
  <si>
    <t>Mystery</t>
  </si>
  <si>
    <t>Persistance</t>
  </si>
  <si>
    <t>Jay Dee</t>
  </si>
  <si>
    <t>Patricia</t>
  </si>
  <si>
    <t>Edmee S</t>
  </si>
  <si>
    <t>Island Bird</t>
  </si>
  <si>
    <t>DNF</t>
  </si>
  <si>
    <t>Island Lark</t>
  </si>
  <si>
    <t>Island  Blossom</t>
  </si>
  <si>
    <t xml:space="preserve">Trial Corr </t>
  </si>
  <si>
    <t>(minutes)</t>
  </si>
  <si>
    <t>sec/mile</t>
  </si>
  <si>
    <t>miles</t>
  </si>
  <si>
    <t>minutes</t>
  </si>
  <si>
    <t>sec</t>
  </si>
  <si>
    <t xml:space="preserve">TIME </t>
  </si>
  <si>
    <t>Decimal</t>
  </si>
  <si>
    <t>Excels time eqn= .04166667*hrs+.0006944444*min+1.15741e-05*secs</t>
  </si>
  <si>
    <t>min</t>
  </si>
  <si>
    <t xml:space="preserve">decimal </t>
  </si>
  <si>
    <t>time</t>
  </si>
  <si>
    <t>hrs</t>
  </si>
  <si>
    <t>Trial Time</t>
  </si>
  <si>
    <t>Time</t>
  </si>
  <si>
    <t>DATE</t>
  </si>
  <si>
    <t>RACE #</t>
  </si>
  <si>
    <t>Persistence</t>
    <phoneticPr fontId="0" type="noConversion"/>
  </si>
  <si>
    <t>Jay Dee</t>
    <phoneticPr fontId="0" type="noConversion"/>
  </si>
  <si>
    <t>Island  Lark</t>
    <phoneticPr fontId="0" type="noConversion"/>
  </si>
  <si>
    <t>Patricia</t>
    <phoneticPr fontId="0" type="noConversion"/>
  </si>
  <si>
    <t xml:space="preserve"> </t>
    <phoneticPr fontId="0" type="noConversion"/>
  </si>
  <si>
    <t>Finish</t>
    <phoneticPr fontId="0" type="noConversion"/>
  </si>
  <si>
    <t>CRYCC 2011 Log Canoe Regatta</t>
  </si>
  <si>
    <t xml:space="preserve">Race 1 </t>
  </si>
  <si>
    <t>Finish</t>
  </si>
  <si>
    <t>Island Blossom</t>
  </si>
  <si>
    <t>Race 2</t>
  </si>
  <si>
    <t>Corrected time</t>
  </si>
  <si>
    <t>Patricia &amp; Persistence</t>
  </si>
  <si>
    <t>Race 3</t>
  </si>
  <si>
    <t>Persistence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</si>
</sst>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2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9"/>
      <name val="Arial"/>
    </font>
    <font>
      <b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1" fontId="1" fillId="0" borderId="0" xfId="0" applyNumberFormat="1" applyFont="1"/>
    <xf numFmtId="0" fontId="1" fillId="0" borderId="0" xfId="0" applyFont="1" applyAlignment="1">
      <alignment horizontal="right"/>
    </xf>
    <xf numFmtId="21" fontId="1" fillId="0" borderId="0" xfId="0" applyNumberFormat="1" applyFont="1" applyAlignment="1">
      <alignment horizontal="right"/>
    </xf>
    <xf numFmtId="21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/>
    <xf numFmtId="0" fontId="2" fillId="0" borderId="0" xfId="0" applyFont="1" applyAlignment="1">
      <alignment horizontal="center"/>
    </xf>
    <xf numFmtId="21" fontId="3" fillId="0" borderId="0" xfId="0" applyNumberFormat="1" applyFont="1"/>
    <xf numFmtId="0" fontId="3" fillId="0" borderId="0" xfId="0" applyFont="1"/>
    <xf numFmtId="21" fontId="2" fillId="0" borderId="0" xfId="0" applyNumberFormat="1" applyFont="1"/>
    <xf numFmtId="2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21" fontId="1" fillId="2" borderId="1" xfId="0" applyNumberFormat="1" applyFont="1" applyFill="1" applyBorder="1" applyAlignment="1">
      <alignment horizontal="center"/>
    </xf>
    <xf numFmtId="21" fontId="1" fillId="0" borderId="1" xfId="0" applyNumberFormat="1" applyFont="1" applyBorder="1"/>
    <xf numFmtId="2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21" fontId="2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3" xfId="0" applyBorder="1" applyAlignment="1">
      <alignment horizontal="center"/>
    </xf>
    <xf numFmtId="15" fontId="1" fillId="0" borderId="0" xfId="0" applyNumberFormat="1" applyFont="1"/>
    <xf numFmtId="0" fontId="1" fillId="0" borderId="4" xfId="0" applyFont="1" applyFill="1" applyBorder="1" applyAlignment="1">
      <alignment horizontal="center"/>
    </xf>
    <xf numFmtId="21" fontId="1" fillId="0" borderId="4" xfId="0" applyNumberFormat="1" applyFont="1" applyFill="1" applyBorder="1"/>
    <xf numFmtId="0" fontId="4" fillId="0" borderId="5" xfId="0" applyFont="1" applyBorder="1"/>
    <xf numFmtId="0" fontId="5" fillId="0" borderId="5" xfId="0" applyFont="1" applyBorder="1"/>
    <xf numFmtId="0" fontId="6" fillId="0" borderId="5" xfId="0" applyFont="1" applyBorder="1"/>
    <xf numFmtId="0" fontId="5" fillId="0" borderId="5" xfId="0" applyFont="1" applyBorder="1" applyAlignment="1">
      <alignment horizontal="center"/>
    </xf>
    <xf numFmtId="0" fontId="7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topLeftCell="E1" zoomScale="125" workbookViewId="0">
      <selection activeCell="G16" sqref="G16"/>
    </sheetView>
  </sheetViews>
  <sheetFormatPr defaultColWidth="8.85546875" defaultRowHeight="12.75"/>
  <cols>
    <col min="2" max="2" width="17.85546875" customWidth="1"/>
    <col min="3" max="3" width="10.7109375" customWidth="1"/>
    <col min="4" max="4" width="18" style="7" customWidth="1"/>
    <col min="5" max="5" width="14" customWidth="1"/>
    <col min="6" max="6" width="12.42578125" customWidth="1"/>
    <col min="7" max="7" width="13.85546875" customWidth="1"/>
    <col min="8" max="8" width="15.42578125" customWidth="1"/>
    <col min="9" max="9" width="17" customWidth="1"/>
  </cols>
  <sheetData>
    <row r="1" spans="1:11" ht="15.75" thickBot="1">
      <c r="A1" s="1" t="s">
        <v>37</v>
      </c>
      <c r="B1" s="27">
        <v>40733</v>
      </c>
      <c r="C1" s="25" t="s">
        <v>38</v>
      </c>
      <c r="D1" s="26">
        <v>1</v>
      </c>
    </row>
    <row r="4" spans="1:11" ht="20.25" customHeight="1">
      <c r="A4" s="15" t="s">
        <v>0</v>
      </c>
      <c r="B4" s="15" t="s">
        <v>1</v>
      </c>
      <c r="C4" s="15" t="s">
        <v>2</v>
      </c>
      <c r="D4" s="15" t="s">
        <v>3</v>
      </c>
      <c r="E4" s="16" t="s">
        <v>36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28"/>
    </row>
    <row r="5" spans="1:11" ht="18" customHeight="1">
      <c r="A5" s="15"/>
      <c r="B5" s="15"/>
      <c r="C5" s="15" t="s">
        <v>24</v>
      </c>
      <c r="D5" s="15" t="s">
        <v>25</v>
      </c>
      <c r="E5" s="16" t="s">
        <v>4</v>
      </c>
      <c r="F5" s="15"/>
      <c r="G5" s="15"/>
      <c r="H5" s="15"/>
      <c r="I5" s="15"/>
      <c r="J5" s="15"/>
    </row>
    <row r="6" spans="1:11" ht="15">
      <c r="A6" s="15">
        <v>2</v>
      </c>
      <c r="B6" s="17" t="s">
        <v>11</v>
      </c>
      <c r="C6" s="17">
        <v>34.68</v>
      </c>
      <c r="D6" s="15">
        <v>5.8</v>
      </c>
      <c r="E6" s="18">
        <f t="shared" ref="E6:E14" si="0">IF(A6&gt;0,0.0006944444*(INT(C6*D6/60))+0.0000115741*INT(INT(C6*D6+0.5)-60*INT(C6*D6/60)),"")</f>
        <v>2.3263893000000004E-3</v>
      </c>
      <c r="F6" s="19">
        <v>0</v>
      </c>
      <c r="G6" s="19">
        <v>5.9143518518518519E-2</v>
      </c>
      <c r="H6" s="19">
        <f>G6-F6</f>
        <v>5.9143518518518519E-2</v>
      </c>
      <c r="I6" s="19">
        <f>H6-E6</f>
        <v>5.6817129218518517E-2</v>
      </c>
      <c r="J6" s="17">
        <v>9</v>
      </c>
    </row>
    <row r="7" spans="1:11" ht="15">
      <c r="A7" s="15">
        <v>4</v>
      </c>
      <c r="B7" s="17" t="s">
        <v>18</v>
      </c>
      <c r="C7" s="17">
        <v>82.92</v>
      </c>
      <c r="D7" s="15">
        <v>5.8</v>
      </c>
      <c r="E7" s="18">
        <f t="shared" si="0"/>
        <v>5.5671293000000002E-3</v>
      </c>
      <c r="F7" s="19">
        <v>0</v>
      </c>
      <c r="G7" s="19">
        <v>6.0856481481481484E-2</v>
      </c>
      <c r="H7" s="19">
        <f t="shared" ref="H7:H14" si="1">G7-F7</f>
        <v>6.0856481481481484E-2</v>
      </c>
      <c r="I7" s="19">
        <f t="shared" ref="I7:I14" si="2">H7-E7</f>
        <v>5.5289352181481483E-2</v>
      </c>
      <c r="J7" s="17">
        <v>5</v>
      </c>
    </row>
    <row r="8" spans="1:11" ht="15">
      <c r="A8" s="15">
        <v>8</v>
      </c>
      <c r="B8" s="17" t="s">
        <v>13</v>
      </c>
      <c r="C8" s="17">
        <v>17.28</v>
      </c>
      <c r="D8" s="15">
        <v>5.8</v>
      </c>
      <c r="E8" s="18">
        <f t="shared" si="0"/>
        <v>1.1574084000000001E-3</v>
      </c>
      <c r="F8" s="19">
        <v>0</v>
      </c>
      <c r="G8" s="19">
        <v>5.424768518518519E-2</v>
      </c>
      <c r="H8" s="19">
        <f t="shared" si="1"/>
        <v>5.424768518518519E-2</v>
      </c>
      <c r="I8" s="19">
        <f t="shared" si="2"/>
        <v>5.3090276785185193E-2</v>
      </c>
      <c r="J8" s="17">
        <v>4</v>
      </c>
    </row>
    <row r="9" spans="1:11" ht="15">
      <c r="A9" s="15">
        <v>9</v>
      </c>
      <c r="B9" s="17" t="s">
        <v>21</v>
      </c>
      <c r="C9" s="17">
        <v>44.94</v>
      </c>
      <c r="D9" s="15">
        <v>5.8</v>
      </c>
      <c r="E9" s="18">
        <f t="shared" si="0"/>
        <v>3.0208337000000004E-3</v>
      </c>
      <c r="F9" s="19">
        <v>0</v>
      </c>
      <c r="G9" s="19">
        <v>5.2962962962962962E-2</v>
      </c>
      <c r="H9" s="19">
        <f t="shared" si="1"/>
        <v>5.2962962962962962E-2</v>
      </c>
      <c r="I9" s="19">
        <f t="shared" si="2"/>
        <v>4.9942129262962959E-2</v>
      </c>
      <c r="J9" s="17">
        <v>1</v>
      </c>
    </row>
    <row r="10" spans="1:11" ht="15">
      <c r="A10" s="15">
        <v>12</v>
      </c>
      <c r="B10" s="17" t="s">
        <v>39</v>
      </c>
      <c r="C10" s="17">
        <v>46.68</v>
      </c>
      <c r="D10" s="15">
        <v>5.8</v>
      </c>
      <c r="E10" s="18">
        <f t="shared" si="0"/>
        <v>3.1365747000000003E-3</v>
      </c>
      <c r="F10" s="19">
        <v>0</v>
      </c>
      <c r="G10" s="19">
        <v>5.9444444444444446E-2</v>
      </c>
      <c r="H10" s="19">
        <f t="shared" si="1"/>
        <v>5.9444444444444446E-2</v>
      </c>
      <c r="I10" s="19">
        <f t="shared" si="2"/>
        <v>5.6307869744444447E-2</v>
      </c>
      <c r="J10" s="17">
        <v>8</v>
      </c>
    </row>
    <row r="11" spans="1:11" ht="15">
      <c r="A11" s="15">
        <v>15</v>
      </c>
      <c r="B11" s="17" t="s">
        <v>40</v>
      </c>
      <c r="C11" s="17">
        <v>0</v>
      </c>
      <c r="D11" s="15">
        <v>5.8</v>
      </c>
      <c r="E11" s="18">
        <f t="shared" si="0"/>
        <v>0</v>
      </c>
      <c r="F11" s="19">
        <v>0</v>
      </c>
      <c r="G11" s="19">
        <v>5.2696759259259263E-2</v>
      </c>
      <c r="H11" s="19">
        <f t="shared" si="1"/>
        <v>5.2696759259259263E-2</v>
      </c>
      <c r="I11" s="19">
        <f t="shared" si="2"/>
        <v>5.2696759259259263E-2</v>
      </c>
      <c r="J11" s="17">
        <v>2</v>
      </c>
      <c r="K11" s="29"/>
    </row>
    <row r="12" spans="1:11" ht="15">
      <c r="A12" s="15">
        <v>16</v>
      </c>
      <c r="B12" s="17" t="s">
        <v>41</v>
      </c>
      <c r="C12" s="17">
        <v>32.4</v>
      </c>
      <c r="D12" s="15">
        <v>5.8</v>
      </c>
      <c r="E12" s="18">
        <f t="shared" si="0"/>
        <v>2.1759260000000003E-3</v>
      </c>
      <c r="F12" s="19">
        <v>0</v>
      </c>
      <c r="G12" s="19">
        <v>5.5219907407407405E-2</v>
      </c>
      <c r="H12" s="19">
        <f>G12-F12</f>
        <v>5.5219907407407405E-2</v>
      </c>
      <c r="I12" s="19">
        <f>H12-E12</f>
        <v>5.3043981407407403E-2</v>
      </c>
      <c r="J12" s="17">
        <v>3</v>
      </c>
    </row>
    <row r="13" spans="1:11" ht="15">
      <c r="A13" s="15">
        <v>19</v>
      </c>
      <c r="B13" s="17" t="s">
        <v>42</v>
      </c>
      <c r="C13" s="17">
        <v>72.959999999999994</v>
      </c>
      <c r="D13" s="15">
        <v>5.8</v>
      </c>
      <c r="E13" s="18">
        <f>IF(A13&gt;0,0.0006944444*(INT(C13*D13/60))+0.0000115741*INT(INT(C13*D13+0.5)-60*INT(C13*D13/60)),"")</f>
        <v>4.8958331000000001E-3</v>
      </c>
      <c r="F13" s="19">
        <v>0</v>
      </c>
      <c r="G13" s="19">
        <v>6.0416666666666667E-2</v>
      </c>
      <c r="H13" s="19">
        <f>G13-F13</f>
        <v>6.0416666666666667E-2</v>
      </c>
      <c r="I13" s="19">
        <f>H13-E13</f>
        <v>5.5520833566666664E-2</v>
      </c>
      <c r="J13" s="17">
        <v>6</v>
      </c>
    </row>
    <row r="14" spans="1:11" ht="15">
      <c r="A14" s="15">
        <v>20</v>
      </c>
      <c r="B14" s="17" t="s">
        <v>17</v>
      </c>
      <c r="C14" s="17">
        <v>40.14</v>
      </c>
      <c r="D14" s="15">
        <v>5.8</v>
      </c>
      <c r="E14" s="18">
        <f t="shared" si="0"/>
        <v>2.6967605E-3</v>
      </c>
      <c r="F14" s="19">
        <v>0</v>
      </c>
      <c r="G14" s="19">
        <v>5.842592592592593E-2</v>
      </c>
      <c r="H14" s="19">
        <f t="shared" si="1"/>
        <v>5.842592592592593E-2</v>
      </c>
      <c r="I14" s="19">
        <f t="shared" si="2"/>
        <v>5.5729165425925931E-2</v>
      </c>
      <c r="J14" s="17">
        <v>7</v>
      </c>
    </row>
    <row r="15" spans="1:11" ht="15">
      <c r="H15" s="3"/>
      <c r="I15" s="3"/>
    </row>
    <row r="16" spans="1:11" ht="15">
      <c r="H16" s="3"/>
      <c r="I16" s="3"/>
    </row>
    <row r="17" spans="4:9" ht="15">
      <c r="H17" s="3"/>
      <c r="I17" s="3"/>
    </row>
    <row r="18" spans="4:9" ht="15">
      <c r="H18" s="3"/>
      <c r="I18" s="3"/>
    </row>
    <row r="19" spans="4:9">
      <c r="D19"/>
    </row>
    <row r="20" spans="4:9">
      <c r="D20"/>
    </row>
    <row r="21" spans="4:9">
      <c r="D21"/>
    </row>
    <row r="22" spans="4:9">
      <c r="D22"/>
    </row>
    <row r="23" spans="4:9">
      <c r="D23"/>
    </row>
    <row r="24" spans="4:9">
      <c r="D24"/>
    </row>
    <row r="25" spans="4:9">
      <c r="D25"/>
    </row>
    <row r="26" spans="4:9">
      <c r="D26"/>
    </row>
    <row r="27" spans="4:9">
      <c r="D27"/>
    </row>
    <row r="28" spans="4:9">
      <c r="D28"/>
    </row>
    <row r="29" spans="4:9">
      <c r="D29"/>
    </row>
    <row r="30" spans="4:9">
      <c r="D30"/>
    </row>
    <row r="31" spans="4:9">
      <c r="D31"/>
    </row>
    <row r="32" spans="4:9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</sheetData>
  <phoneticPr fontId="0" type="noConversion"/>
  <pageMargins left="0.75" right="0.75" top="1" bottom="1" header="0.5" footer="0.5"/>
  <pageSetup scale="8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opLeftCell="A4" zoomScale="125" workbookViewId="0">
      <selection activeCell="J8" sqref="J8"/>
    </sheetView>
  </sheetViews>
  <sheetFormatPr defaultColWidth="8.85546875" defaultRowHeight="12.75"/>
  <cols>
    <col min="2" max="2" width="17.85546875" customWidth="1"/>
    <col min="3" max="3" width="10.7109375" customWidth="1"/>
    <col min="4" max="4" width="18" style="7" customWidth="1"/>
    <col min="5" max="5" width="14" customWidth="1"/>
    <col min="6" max="6" width="12.42578125" customWidth="1"/>
    <col min="7" max="7" width="13.85546875" customWidth="1"/>
    <col min="8" max="8" width="15.42578125" customWidth="1"/>
    <col min="9" max="9" width="17" customWidth="1"/>
    <col min="10" max="10" width="11.42578125" style="7" customWidth="1"/>
  </cols>
  <sheetData>
    <row r="1" spans="1:10" ht="15.75" thickBot="1">
      <c r="A1" s="1" t="s">
        <v>37</v>
      </c>
      <c r="B1" s="27">
        <v>40733</v>
      </c>
      <c r="C1" s="25" t="s">
        <v>38</v>
      </c>
      <c r="D1" s="26">
        <v>2</v>
      </c>
      <c r="J1"/>
    </row>
    <row r="2" spans="1:10">
      <c r="J2"/>
    </row>
    <row r="3" spans="1:10">
      <c r="J3"/>
    </row>
    <row r="4" spans="1:10" ht="20.25" customHeight="1">
      <c r="A4" s="15" t="s">
        <v>0</v>
      </c>
      <c r="B4" s="15" t="s">
        <v>1</v>
      </c>
      <c r="C4" s="15" t="s">
        <v>2</v>
      </c>
      <c r="D4" s="15" t="s">
        <v>3</v>
      </c>
      <c r="E4" s="16" t="s">
        <v>36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</row>
    <row r="5" spans="1:10" ht="18" customHeight="1">
      <c r="A5" s="15"/>
      <c r="B5" s="15"/>
      <c r="C5" s="15" t="s">
        <v>24</v>
      </c>
      <c r="D5" s="15" t="s">
        <v>25</v>
      </c>
      <c r="E5" s="16" t="s">
        <v>4</v>
      </c>
      <c r="F5" s="15"/>
      <c r="G5" s="15"/>
      <c r="H5" s="15"/>
      <c r="I5" s="15"/>
      <c r="J5" s="15"/>
    </row>
    <row r="6" spans="1:10" ht="15">
      <c r="A6" s="15">
        <v>2</v>
      </c>
      <c r="B6" s="17" t="s">
        <v>11</v>
      </c>
      <c r="C6" s="17">
        <v>34.68</v>
      </c>
      <c r="D6" s="15">
        <v>4.5999999999999996</v>
      </c>
      <c r="E6" s="18">
        <f t="shared" ref="E6:E14" si="0">IF(A6&gt;0,0.0006944444*(INT(C6*D6/60))+0.0000115741*INT(INT(C6*D6+0.5)-60*INT(C6*D6/60)),"")</f>
        <v>1.8518528E-3</v>
      </c>
      <c r="F6" s="19">
        <v>0</v>
      </c>
      <c r="G6" s="19">
        <v>4.7615740740740743E-2</v>
      </c>
      <c r="H6" s="19">
        <f>G6-F6</f>
        <v>4.7615740740740743E-2</v>
      </c>
      <c r="I6" s="19">
        <f>H6-E6</f>
        <v>4.5763887940740745E-2</v>
      </c>
      <c r="J6" s="17">
        <v>2</v>
      </c>
    </row>
    <row r="7" spans="1:10" ht="15">
      <c r="A7" s="15">
        <v>4</v>
      </c>
      <c r="B7" s="17" t="s">
        <v>18</v>
      </c>
      <c r="C7" s="17">
        <v>82.92</v>
      </c>
      <c r="D7" s="15">
        <v>4.5999999999999996</v>
      </c>
      <c r="E7" s="18">
        <f t="shared" si="0"/>
        <v>4.4097225000000002E-3</v>
      </c>
      <c r="F7" s="19">
        <v>0</v>
      </c>
      <c r="G7" s="19">
        <v>5.5983796296296295E-2</v>
      </c>
      <c r="H7" s="19">
        <f t="shared" ref="H7:H14" si="1">G7-F7</f>
        <v>5.5983796296296295E-2</v>
      </c>
      <c r="I7" s="19">
        <f t="shared" ref="I7:I14" si="2">H7-E7</f>
        <v>5.1574073796296298E-2</v>
      </c>
      <c r="J7" s="17">
        <v>6</v>
      </c>
    </row>
    <row r="8" spans="1:10" ht="15">
      <c r="A8" s="15">
        <v>8</v>
      </c>
      <c r="B8" s="17" t="s">
        <v>13</v>
      </c>
      <c r="C8" s="17">
        <v>17.28</v>
      </c>
      <c r="D8" s="15">
        <v>4.5999999999999996</v>
      </c>
      <c r="E8" s="18">
        <f t="shared" si="0"/>
        <v>9.143523E-4</v>
      </c>
      <c r="F8" s="19">
        <v>0</v>
      </c>
      <c r="G8" s="19">
        <v>5.2210648148148152E-2</v>
      </c>
      <c r="H8" s="19">
        <f t="shared" si="1"/>
        <v>5.2210648148148152E-2</v>
      </c>
      <c r="I8" s="19">
        <f t="shared" si="2"/>
        <v>5.1296295848148155E-2</v>
      </c>
      <c r="J8" s="17">
        <v>5</v>
      </c>
    </row>
    <row r="9" spans="1:10" ht="15">
      <c r="A9" s="15">
        <v>9</v>
      </c>
      <c r="B9" s="17" t="s">
        <v>21</v>
      </c>
      <c r="C9" s="17">
        <v>44.94</v>
      </c>
      <c r="D9" s="15">
        <v>4.5999999999999996</v>
      </c>
      <c r="E9" s="18">
        <f t="shared" si="0"/>
        <v>2.3958339000000003E-3</v>
      </c>
      <c r="F9" s="19">
        <v>0</v>
      </c>
      <c r="G9" s="19">
        <v>5.5682870370370369E-2</v>
      </c>
      <c r="H9" s="19">
        <f t="shared" si="1"/>
        <v>5.5682870370370369E-2</v>
      </c>
      <c r="I9" s="19">
        <f t="shared" si="2"/>
        <v>5.3287036470370371E-2</v>
      </c>
      <c r="J9" s="17">
        <v>8</v>
      </c>
    </row>
    <row r="10" spans="1:10" ht="15">
      <c r="A10" s="15">
        <v>12</v>
      </c>
      <c r="B10" s="17" t="s">
        <v>39</v>
      </c>
      <c r="C10" s="17">
        <v>46.68</v>
      </c>
      <c r="D10" s="15">
        <v>4.5999999999999996</v>
      </c>
      <c r="E10" s="18">
        <f t="shared" si="0"/>
        <v>2.4884267E-3</v>
      </c>
      <c r="F10" s="19">
        <v>0</v>
      </c>
      <c r="G10" s="19">
        <v>5.094907407407407E-2</v>
      </c>
      <c r="H10" s="19">
        <f t="shared" si="1"/>
        <v>5.094907407407407E-2</v>
      </c>
      <c r="I10" s="19">
        <f t="shared" si="2"/>
        <v>4.8460647374074073E-2</v>
      </c>
      <c r="J10" s="17">
        <v>3</v>
      </c>
    </row>
    <row r="11" spans="1:10" ht="15">
      <c r="A11" s="15">
        <v>15</v>
      </c>
      <c r="B11" s="17" t="s">
        <v>40</v>
      </c>
      <c r="C11" s="17">
        <v>0</v>
      </c>
      <c r="D11" s="15">
        <v>4.5999999999999996</v>
      </c>
      <c r="E11" s="18">
        <f t="shared" si="0"/>
        <v>0</v>
      </c>
      <c r="F11" s="19">
        <v>0</v>
      </c>
      <c r="G11" s="19">
        <v>4.9976851851851856E-2</v>
      </c>
      <c r="H11" s="19">
        <f t="shared" si="1"/>
        <v>4.9976851851851856E-2</v>
      </c>
      <c r="I11" s="19">
        <f t="shared" si="2"/>
        <v>4.9976851851851856E-2</v>
      </c>
      <c r="J11" s="17">
        <v>4</v>
      </c>
    </row>
    <row r="12" spans="1:10" ht="15">
      <c r="A12" s="15">
        <v>16</v>
      </c>
      <c r="B12" s="17" t="s">
        <v>41</v>
      </c>
      <c r="C12" s="17">
        <v>32.4</v>
      </c>
      <c r="D12" s="15">
        <v>4.5999999999999996</v>
      </c>
      <c r="E12" s="18">
        <f t="shared" si="0"/>
        <v>1.7245377000000002E-3</v>
      </c>
      <c r="F12" s="19">
        <v>0</v>
      </c>
      <c r="G12" s="19">
        <v>4.5324074074074072E-2</v>
      </c>
      <c r="H12" s="19">
        <f>G12-F12</f>
        <v>4.5324074074074072E-2</v>
      </c>
      <c r="I12" s="19">
        <f>H12-E12</f>
        <v>4.3599536374074072E-2</v>
      </c>
      <c r="J12" s="17">
        <v>1</v>
      </c>
    </row>
    <row r="13" spans="1:10" ht="15">
      <c r="A13" s="15">
        <v>19</v>
      </c>
      <c r="B13" s="17" t="s">
        <v>42</v>
      </c>
      <c r="C13" s="17">
        <v>72.959999999999994</v>
      </c>
      <c r="D13" s="15">
        <v>4.5999999999999996</v>
      </c>
      <c r="E13" s="18">
        <f t="shared" si="0"/>
        <v>3.8888896000000002E-3</v>
      </c>
      <c r="F13" s="19">
        <v>0</v>
      </c>
      <c r="G13" s="19">
        <v>5.2349537037037042E-2</v>
      </c>
      <c r="H13" s="19">
        <f>G13-F13</f>
        <v>5.2349537037037042E-2</v>
      </c>
      <c r="I13" s="19">
        <f>H13-E13</f>
        <v>4.8460647437037041E-2</v>
      </c>
      <c r="J13" s="17">
        <v>3</v>
      </c>
    </row>
    <row r="14" spans="1:10" ht="15">
      <c r="A14" s="15">
        <v>20</v>
      </c>
      <c r="B14" s="17" t="s">
        <v>17</v>
      </c>
      <c r="C14" s="17">
        <v>40.14</v>
      </c>
      <c r="D14" s="15">
        <v>4.5999999999999996</v>
      </c>
      <c r="E14" s="18">
        <f t="shared" si="0"/>
        <v>2.1412037000000002E-3</v>
      </c>
      <c r="F14" s="19">
        <v>0</v>
      </c>
      <c r="G14" s="19">
        <v>5.486111111111111E-2</v>
      </c>
      <c r="H14" s="19">
        <f t="shared" si="1"/>
        <v>5.486111111111111E-2</v>
      </c>
      <c r="I14" s="19">
        <f t="shared" si="2"/>
        <v>5.2719907411111114E-2</v>
      </c>
      <c r="J14" s="17">
        <v>7</v>
      </c>
    </row>
    <row r="15" spans="1:10" ht="15">
      <c r="H15" s="3"/>
      <c r="I15" s="3"/>
    </row>
    <row r="16" spans="1:10" ht="15">
      <c r="H16" s="3"/>
      <c r="I16" s="3"/>
    </row>
    <row r="17" spans="4:9" ht="15">
      <c r="H17" s="3"/>
      <c r="I17" s="3"/>
    </row>
    <row r="18" spans="4:9">
      <c r="D18"/>
    </row>
    <row r="19" spans="4:9">
      <c r="D19"/>
    </row>
    <row r="20" spans="4:9">
      <c r="D20"/>
    </row>
    <row r="21" spans="4:9">
      <c r="D21"/>
    </row>
    <row r="22" spans="4:9">
      <c r="D22"/>
    </row>
    <row r="23" spans="4:9">
      <c r="D23"/>
    </row>
    <row r="24" spans="4:9">
      <c r="D24"/>
    </row>
    <row r="25" spans="4:9">
      <c r="D25"/>
    </row>
    <row r="26" spans="4:9">
      <c r="D26"/>
    </row>
    <row r="27" spans="4:9">
      <c r="D27"/>
    </row>
    <row r="28" spans="4:9">
      <c r="D28"/>
    </row>
    <row r="29" spans="4:9">
      <c r="D29"/>
    </row>
    <row r="30" spans="4:9">
      <c r="D30"/>
    </row>
    <row r="31" spans="4:9">
      <c r="D31"/>
    </row>
    <row r="32" spans="4:9">
      <c r="D32"/>
    </row>
    <row r="33" spans="4:4">
      <c r="D33"/>
    </row>
    <row r="34" spans="4:4">
      <c r="D34"/>
    </row>
    <row r="35" spans="4:4">
      <c r="D35"/>
    </row>
    <row r="36" spans="4:4">
      <c r="D36"/>
    </row>
  </sheetData>
  <phoneticPr fontId="0" type="noConversion"/>
  <pageMargins left="0.75" right="0.75" top="1" bottom="1" header="0.5" footer="0.5"/>
  <pageSetup scale="81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topLeftCell="B1" zoomScale="125" workbookViewId="0">
      <selection activeCell="I19" sqref="I19"/>
    </sheetView>
  </sheetViews>
  <sheetFormatPr defaultColWidth="8.85546875" defaultRowHeight="12.75"/>
  <cols>
    <col min="2" max="2" width="17.85546875" customWidth="1"/>
    <col min="3" max="3" width="10.7109375" customWidth="1"/>
    <col min="4" max="4" width="18" style="7" customWidth="1"/>
    <col min="5" max="5" width="14" customWidth="1"/>
    <col min="6" max="6" width="12.42578125" customWidth="1"/>
    <col min="7" max="7" width="13.85546875" customWidth="1"/>
    <col min="8" max="8" width="15.42578125" customWidth="1"/>
    <col min="9" max="9" width="17" customWidth="1"/>
    <col min="10" max="10" width="9.140625" style="7" customWidth="1"/>
    <col min="11" max="16" width="8.85546875" customWidth="1"/>
  </cols>
  <sheetData>
    <row r="1" spans="1:17" ht="15.75" thickBot="1">
      <c r="A1" s="1" t="s">
        <v>37</v>
      </c>
      <c r="B1" s="27">
        <v>40734</v>
      </c>
      <c r="C1" s="25" t="s">
        <v>38</v>
      </c>
      <c r="D1" s="26">
        <v>3</v>
      </c>
      <c r="J1"/>
    </row>
    <row r="2" spans="1:17">
      <c r="J2"/>
    </row>
    <row r="3" spans="1:17">
      <c r="J3"/>
    </row>
    <row r="4" spans="1:17" ht="20.25" customHeight="1">
      <c r="A4" s="15" t="s">
        <v>0</v>
      </c>
      <c r="B4" s="15" t="s">
        <v>1</v>
      </c>
      <c r="C4" s="15" t="s">
        <v>2</v>
      </c>
      <c r="D4" s="15" t="s">
        <v>3</v>
      </c>
      <c r="E4" s="16" t="s">
        <v>36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Q4" t="s">
        <v>44</v>
      </c>
    </row>
    <row r="5" spans="1:17" ht="18" customHeight="1">
      <c r="A5" s="15"/>
      <c r="B5" s="15"/>
      <c r="C5" s="15" t="s">
        <v>24</v>
      </c>
      <c r="D5" s="15" t="s">
        <v>25</v>
      </c>
      <c r="E5" s="16" t="s">
        <v>4</v>
      </c>
      <c r="F5" s="15"/>
      <c r="G5" s="15"/>
      <c r="H5" s="15"/>
      <c r="I5" s="15"/>
      <c r="J5" s="15"/>
    </row>
    <row r="6" spans="1:17" ht="15">
      <c r="A6" s="15">
        <v>2</v>
      </c>
      <c r="B6" s="17" t="s">
        <v>11</v>
      </c>
      <c r="C6" s="17">
        <v>34.68</v>
      </c>
      <c r="D6" s="15">
        <v>4.7</v>
      </c>
      <c r="E6" s="18">
        <f t="shared" ref="E6:E14" si="0">IF(A6&gt;0,0.0006944444*(INT(C6*D6/60))+0.0000115741*INT(INT(C6*D6+0.5)-60*INT(C6*D6/60)),"")</f>
        <v>1.8865751000000002E-3</v>
      </c>
      <c r="F6" s="19">
        <v>0</v>
      </c>
      <c r="G6" s="19">
        <v>7.440972222222221E-2</v>
      </c>
      <c r="H6" s="19">
        <f t="shared" ref="H6:H14" si="1">G6-F6</f>
        <v>7.440972222222221E-2</v>
      </c>
      <c r="I6" s="19">
        <f t="shared" ref="I6:I14" si="2">H6-E6</f>
        <v>7.2523147122222215E-2</v>
      </c>
      <c r="J6" s="17">
        <v>2</v>
      </c>
    </row>
    <row r="7" spans="1:17" ht="15">
      <c r="A7" s="15">
        <v>4</v>
      </c>
      <c r="B7" s="17" t="s">
        <v>18</v>
      </c>
      <c r="C7" s="17">
        <v>82.92</v>
      </c>
      <c r="D7" s="15">
        <v>4.7</v>
      </c>
      <c r="E7" s="18">
        <f t="shared" si="0"/>
        <v>4.5138894000000002E-3</v>
      </c>
      <c r="F7" s="19">
        <v>0</v>
      </c>
      <c r="G7" s="19">
        <v>8.2071759259259261E-2</v>
      </c>
      <c r="H7" s="19">
        <f t="shared" si="1"/>
        <v>8.2071759259259261E-2</v>
      </c>
      <c r="I7" s="19">
        <f t="shared" si="2"/>
        <v>7.7557869859259262E-2</v>
      </c>
      <c r="J7" s="17">
        <v>7</v>
      </c>
      <c r="K7" t="s">
        <v>43</v>
      </c>
    </row>
    <row r="8" spans="1:17" ht="15">
      <c r="A8" s="15">
        <v>8</v>
      </c>
      <c r="B8" s="17" t="s">
        <v>13</v>
      </c>
      <c r="C8" s="17">
        <v>17.28</v>
      </c>
      <c r="D8" s="15">
        <v>4.7</v>
      </c>
      <c r="E8" s="18">
        <f t="shared" si="0"/>
        <v>9.3750050000000003E-4</v>
      </c>
      <c r="F8" s="19">
        <v>0</v>
      </c>
      <c r="G8" s="19">
        <v>7.4745370370370365E-2</v>
      </c>
      <c r="H8" s="19">
        <f t="shared" si="1"/>
        <v>7.4745370370370365E-2</v>
      </c>
      <c r="I8" s="19">
        <f t="shared" si="2"/>
        <v>7.3807869870370371E-2</v>
      </c>
      <c r="J8" s="17">
        <v>4</v>
      </c>
    </row>
    <row r="9" spans="1:17" ht="15">
      <c r="A9" s="15">
        <v>9</v>
      </c>
      <c r="B9" s="17" t="s">
        <v>21</v>
      </c>
      <c r="C9" s="17">
        <v>44.94</v>
      </c>
      <c r="D9" s="15">
        <v>4.7</v>
      </c>
      <c r="E9" s="18">
        <f t="shared" si="0"/>
        <v>2.4421303000000004E-3</v>
      </c>
      <c r="F9" s="19">
        <v>0</v>
      </c>
      <c r="G9" s="19">
        <v>7.9444444444444443E-2</v>
      </c>
      <c r="H9" s="19">
        <f t="shared" si="1"/>
        <v>7.9444444444444443E-2</v>
      </c>
      <c r="I9" s="19">
        <f t="shared" si="2"/>
        <v>7.7002314144444445E-2</v>
      </c>
      <c r="J9" s="17">
        <v>5</v>
      </c>
    </row>
    <row r="10" spans="1:17" ht="15">
      <c r="A10" s="15">
        <v>12</v>
      </c>
      <c r="B10" s="17" t="s">
        <v>39</v>
      </c>
      <c r="C10" s="17">
        <v>46.68</v>
      </c>
      <c r="D10" s="15">
        <v>4.7</v>
      </c>
      <c r="E10" s="18">
        <f t="shared" si="0"/>
        <v>2.5347231E-3</v>
      </c>
      <c r="F10" s="19">
        <v>0</v>
      </c>
      <c r="G10" s="19">
        <v>7.6145833333333343E-2</v>
      </c>
      <c r="H10" s="19">
        <f t="shared" si="1"/>
        <v>7.6145833333333343E-2</v>
      </c>
      <c r="I10" s="19">
        <f t="shared" si="2"/>
        <v>7.3611110233333346E-2</v>
      </c>
      <c r="J10" s="17">
        <v>3</v>
      </c>
    </row>
    <row r="11" spans="1:17" ht="15">
      <c r="A11" s="15">
        <v>15</v>
      </c>
      <c r="B11" s="17" t="s">
        <v>40</v>
      </c>
      <c r="C11" s="17">
        <v>0</v>
      </c>
      <c r="D11" s="15">
        <v>4.7</v>
      </c>
      <c r="E11" s="18">
        <f t="shared" si="0"/>
        <v>0</v>
      </c>
      <c r="F11" s="19">
        <v>0</v>
      </c>
      <c r="G11" s="19">
        <v>7.1388888888888891E-2</v>
      </c>
      <c r="H11" s="19">
        <f t="shared" si="1"/>
        <v>7.1388888888888891E-2</v>
      </c>
      <c r="I11" s="19">
        <f t="shared" si="2"/>
        <v>7.1388888888888891E-2</v>
      </c>
      <c r="J11" s="17">
        <v>1</v>
      </c>
    </row>
    <row r="12" spans="1:17" ht="15">
      <c r="A12" s="15">
        <v>16</v>
      </c>
      <c r="B12" s="17" t="s">
        <v>41</v>
      </c>
      <c r="C12" s="17">
        <v>32.4</v>
      </c>
      <c r="D12" s="15">
        <v>4.7</v>
      </c>
      <c r="E12" s="18">
        <f t="shared" si="0"/>
        <v>1.7592600000000001E-3</v>
      </c>
      <c r="F12" s="19">
        <v>0</v>
      </c>
      <c r="G12" s="19">
        <v>9.5625000000000002E-2</v>
      </c>
      <c r="H12" s="19">
        <f t="shared" si="1"/>
        <v>9.5625000000000002E-2</v>
      </c>
      <c r="I12" s="19">
        <f t="shared" si="2"/>
        <v>9.3865740000000003E-2</v>
      </c>
      <c r="J12" s="17">
        <v>9</v>
      </c>
    </row>
    <row r="13" spans="1:17" ht="15">
      <c r="A13" s="15">
        <v>19</v>
      </c>
      <c r="B13" s="17" t="s">
        <v>42</v>
      </c>
      <c r="C13" s="17">
        <v>72.959999999999994</v>
      </c>
      <c r="D13" s="15">
        <v>4.7</v>
      </c>
      <c r="E13" s="18">
        <f t="shared" si="0"/>
        <v>3.9699083E-3</v>
      </c>
      <c r="F13" s="19">
        <v>0</v>
      </c>
      <c r="G13" s="19">
        <v>8.099537037037037E-2</v>
      </c>
      <c r="H13" s="19">
        <f t="shared" si="1"/>
        <v>8.099537037037037E-2</v>
      </c>
      <c r="I13" s="19">
        <f t="shared" si="2"/>
        <v>7.7025462070370365E-2</v>
      </c>
      <c r="J13" s="17">
        <v>6</v>
      </c>
    </row>
    <row r="14" spans="1:17" ht="15">
      <c r="A14" s="15">
        <v>20</v>
      </c>
      <c r="B14" s="17" t="s">
        <v>17</v>
      </c>
      <c r="C14" s="17">
        <v>40.14</v>
      </c>
      <c r="D14" s="15">
        <v>4.7</v>
      </c>
      <c r="E14" s="18">
        <f t="shared" si="0"/>
        <v>2.1875001000000002E-3</v>
      </c>
      <c r="F14" s="19">
        <v>0</v>
      </c>
      <c r="G14" s="19">
        <v>8.1851851851851856E-2</v>
      </c>
      <c r="H14" s="19">
        <f t="shared" si="1"/>
        <v>8.1851851851851856E-2</v>
      </c>
      <c r="I14" s="19">
        <f t="shared" si="2"/>
        <v>7.9664351751851853E-2</v>
      </c>
      <c r="J14" s="17">
        <v>8</v>
      </c>
    </row>
    <row r="15" spans="1:17" ht="15">
      <c r="H15" s="3"/>
      <c r="I15" s="3"/>
    </row>
    <row r="16" spans="1:17" ht="15">
      <c r="H16" s="3"/>
      <c r="I16" s="3"/>
    </row>
    <row r="17" spans="4:9" ht="15">
      <c r="H17" s="3"/>
      <c r="I17" s="3"/>
    </row>
    <row r="18" spans="4:9">
      <c r="D18"/>
    </row>
    <row r="19" spans="4:9">
      <c r="D19"/>
    </row>
    <row r="20" spans="4:9">
      <c r="D20"/>
    </row>
    <row r="21" spans="4:9">
      <c r="D21"/>
    </row>
    <row r="22" spans="4:9">
      <c r="D22"/>
    </row>
    <row r="23" spans="4:9">
      <c r="D23"/>
    </row>
    <row r="24" spans="4:9">
      <c r="D24"/>
    </row>
    <row r="25" spans="4:9">
      <c r="D25"/>
    </row>
    <row r="26" spans="4:9">
      <c r="D26"/>
    </row>
    <row r="27" spans="4:9">
      <c r="D27"/>
    </row>
    <row r="28" spans="4:9">
      <c r="D28"/>
    </row>
    <row r="29" spans="4:9">
      <c r="D29"/>
    </row>
    <row r="30" spans="4:9">
      <c r="D30"/>
    </row>
    <row r="31" spans="4:9">
      <c r="D31"/>
    </row>
    <row r="32" spans="4:9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</sheetData>
  <phoneticPr fontId="0" type="noConversion"/>
  <pageMargins left="0.75" right="0.75" top="1" bottom="1" header="0.5" footer="0.5"/>
  <pageSetup scale="82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O48"/>
  <sheetViews>
    <sheetView tabSelected="1" zoomScale="75" workbookViewId="0">
      <selection activeCell="C42" sqref="C42"/>
    </sheetView>
  </sheetViews>
  <sheetFormatPr defaultColWidth="8.85546875" defaultRowHeight="12.75"/>
  <cols>
    <col min="2" max="2" width="17.85546875" customWidth="1"/>
    <col min="3" max="3" width="10.7109375" customWidth="1"/>
    <col min="4" max="4" width="18" customWidth="1"/>
    <col min="5" max="5" width="14" customWidth="1"/>
    <col min="6" max="6" width="8.28515625" style="7" customWidth="1"/>
    <col min="7" max="7" width="6.28515625" style="7" customWidth="1"/>
    <col min="8" max="8" width="14" customWidth="1"/>
    <col min="9" max="9" width="13.42578125" customWidth="1"/>
    <col min="10" max="10" width="12.42578125" customWidth="1"/>
    <col min="11" max="11" width="13.85546875" customWidth="1"/>
    <col min="12" max="12" width="15.42578125" customWidth="1"/>
    <col min="13" max="13" width="17" bestFit="1" customWidth="1"/>
    <col min="15" max="15" width="15.140625" customWidth="1"/>
  </cols>
  <sheetData>
    <row r="4" spans="1:15" ht="1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/>
      <c r="G4" s="2"/>
      <c r="I4" s="2" t="s">
        <v>4</v>
      </c>
      <c r="J4" s="2" t="s">
        <v>5</v>
      </c>
      <c r="K4" s="2" t="s">
        <v>6</v>
      </c>
      <c r="L4" s="2" t="s">
        <v>7</v>
      </c>
      <c r="M4" s="2" t="s">
        <v>8</v>
      </c>
      <c r="N4" s="2" t="s">
        <v>9</v>
      </c>
    </row>
    <row r="5" spans="1:15" ht="15">
      <c r="A5" s="2"/>
      <c r="B5" s="2"/>
      <c r="C5" s="2" t="s">
        <v>24</v>
      </c>
      <c r="D5" s="2" t="s">
        <v>25</v>
      </c>
      <c r="E5" s="2" t="s">
        <v>23</v>
      </c>
      <c r="F5" s="2" t="s">
        <v>26</v>
      </c>
      <c r="G5" s="2" t="s">
        <v>27</v>
      </c>
      <c r="H5" s="9" t="s">
        <v>22</v>
      </c>
      <c r="I5" s="2"/>
      <c r="J5" s="2"/>
      <c r="K5" s="2"/>
      <c r="L5" s="2"/>
      <c r="M5" s="2"/>
      <c r="N5" s="2"/>
      <c r="O5" s="11" t="s">
        <v>35</v>
      </c>
    </row>
    <row r="6" spans="1:15" ht="15">
      <c r="A6" s="2">
        <v>16</v>
      </c>
      <c r="B6" s="1" t="s">
        <v>20</v>
      </c>
      <c r="C6" s="1">
        <v>32.4</v>
      </c>
      <c r="D6" s="1">
        <v>6.49</v>
      </c>
      <c r="E6" s="1">
        <f>C6*D6/60</f>
        <v>3.5046000000000004</v>
      </c>
      <c r="F6" s="2">
        <f>INT(E6)</f>
        <v>3</v>
      </c>
      <c r="G6" s="2">
        <f>INT(C6*D6-F6*60+0.5)</f>
        <v>30</v>
      </c>
      <c r="H6" s="12">
        <f>0.0006944444*(INT(C6*D6/60))+0.0000115741*INT(INT(C6*D6+0.5)-60*INT(C6*D6/60))</f>
        <v>2.4305562000000005E-3</v>
      </c>
      <c r="I6" s="3">
        <v>2.4305555555555556E-3</v>
      </c>
      <c r="J6" s="3">
        <v>0.43541666666666662</v>
      </c>
      <c r="K6" s="3">
        <v>0.48134259259259254</v>
      </c>
      <c r="L6" s="3">
        <f t="shared" ref="L6:L13" si="0">K6-J6</f>
        <v>4.5925925925925926E-2</v>
      </c>
      <c r="M6" s="3">
        <f t="shared" ref="M6:M13" si="1">L6-I6</f>
        <v>4.3495370370370372E-2</v>
      </c>
      <c r="N6" s="1">
        <v>1</v>
      </c>
      <c r="O6" s="10">
        <f>L6-H6</f>
        <v>4.3495369725925923E-2</v>
      </c>
    </row>
    <row r="7" spans="1:15" ht="15">
      <c r="A7" s="2">
        <v>8</v>
      </c>
      <c r="B7" s="1" t="s">
        <v>13</v>
      </c>
      <c r="C7" s="1">
        <v>17.28</v>
      </c>
      <c r="D7" s="1">
        <v>6.49</v>
      </c>
      <c r="E7" s="1">
        <f t="shared" ref="E7:E16" si="2">C7*D7/60</f>
        <v>1.8691200000000001</v>
      </c>
      <c r="F7" s="2">
        <f t="shared" ref="F7:F16" si="3">INT(E7)</f>
        <v>1</v>
      </c>
      <c r="G7" s="2">
        <f t="shared" ref="G7:G16" si="4">INT(C7*D7-F7*60+0.5)</f>
        <v>52</v>
      </c>
      <c r="H7" s="12">
        <f t="shared" ref="H7:H16" si="5">0.0006944444*(INT(C7*D7/60))+0.0000115741*INT(INT(C7*D7+0.5)-60*INT(C7*D7/60))</f>
        <v>1.2962976000000001E-3</v>
      </c>
      <c r="I7" s="3">
        <v>1.2962962962962963E-3</v>
      </c>
      <c r="J7" s="3">
        <v>0.43541666666666662</v>
      </c>
      <c r="K7" s="3">
        <v>0.48082175925925924</v>
      </c>
      <c r="L7" s="3">
        <f t="shared" si="0"/>
        <v>4.5405092592592622E-2</v>
      </c>
      <c r="M7" s="3">
        <f t="shared" si="1"/>
        <v>4.4108796296296326E-2</v>
      </c>
      <c r="N7" s="1">
        <v>2</v>
      </c>
      <c r="O7" s="10">
        <f t="shared" ref="O7:O16" si="6">L7-H7</f>
        <v>4.4108794992592619E-2</v>
      </c>
    </row>
    <row r="8" spans="1:15" ht="15">
      <c r="A8" s="2">
        <v>3</v>
      </c>
      <c r="B8" s="1" t="s">
        <v>12</v>
      </c>
      <c r="C8" s="1">
        <v>31.68</v>
      </c>
      <c r="D8" s="1">
        <v>6.49</v>
      </c>
      <c r="E8" s="1">
        <f t="shared" si="2"/>
        <v>3.4267200000000004</v>
      </c>
      <c r="F8" s="2">
        <f t="shared" si="3"/>
        <v>3</v>
      </c>
      <c r="G8" s="2">
        <f t="shared" si="4"/>
        <v>26</v>
      </c>
      <c r="H8" s="12">
        <f t="shared" si="5"/>
        <v>2.3842598000000004E-3</v>
      </c>
      <c r="I8" s="3">
        <v>2.3842592592592591E-3</v>
      </c>
      <c r="J8" s="3">
        <v>0.43541666666666662</v>
      </c>
      <c r="K8" s="3">
        <v>0.48212962962962963</v>
      </c>
      <c r="L8" s="3">
        <f t="shared" si="0"/>
        <v>4.6712962962963012E-2</v>
      </c>
      <c r="M8" s="3">
        <f t="shared" si="1"/>
        <v>4.4328703703703752E-2</v>
      </c>
      <c r="N8" s="1">
        <v>3</v>
      </c>
      <c r="O8" s="10">
        <f t="shared" si="6"/>
        <v>4.4328703162963008E-2</v>
      </c>
    </row>
    <row r="9" spans="1:15" ht="15">
      <c r="A9" s="2">
        <v>12</v>
      </c>
      <c r="B9" s="1" t="s">
        <v>14</v>
      </c>
      <c r="C9" s="1">
        <v>46.68</v>
      </c>
      <c r="D9" s="1">
        <v>6.49</v>
      </c>
      <c r="E9" s="1">
        <f t="shared" si="2"/>
        <v>5.04922</v>
      </c>
      <c r="F9" s="2">
        <f t="shared" si="3"/>
        <v>5</v>
      </c>
      <c r="G9" s="2">
        <f t="shared" si="4"/>
        <v>3</v>
      </c>
      <c r="H9" s="12">
        <f t="shared" si="5"/>
        <v>3.5069443000000002E-3</v>
      </c>
      <c r="I9" s="3">
        <v>3.5069444444444445E-3</v>
      </c>
      <c r="J9" s="3">
        <v>0.43541666666666662</v>
      </c>
      <c r="K9" s="3">
        <v>0.48327546296296298</v>
      </c>
      <c r="L9" s="3">
        <f t="shared" si="0"/>
        <v>4.7858796296296358E-2</v>
      </c>
      <c r="M9" s="3">
        <f t="shared" si="1"/>
        <v>4.4351851851851913E-2</v>
      </c>
      <c r="N9" s="1">
        <v>4</v>
      </c>
      <c r="O9" s="10">
        <f t="shared" si="6"/>
        <v>4.4351851996296356E-2</v>
      </c>
    </row>
    <row r="10" spans="1:15" ht="15">
      <c r="A10" s="2">
        <v>15</v>
      </c>
      <c r="B10" s="1" t="s">
        <v>15</v>
      </c>
      <c r="C10" s="1">
        <v>0</v>
      </c>
      <c r="D10" s="1">
        <v>6.49</v>
      </c>
      <c r="E10" s="1">
        <f t="shared" si="2"/>
        <v>0</v>
      </c>
      <c r="F10" s="2">
        <f t="shared" si="3"/>
        <v>0</v>
      </c>
      <c r="G10" s="2">
        <f t="shared" si="4"/>
        <v>0</v>
      </c>
      <c r="H10" s="12">
        <f t="shared" si="5"/>
        <v>0</v>
      </c>
      <c r="I10" s="3">
        <v>0</v>
      </c>
      <c r="J10" s="3">
        <v>0.43541666666666662</v>
      </c>
      <c r="K10" s="3">
        <v>0.48003472222222227</v>
      </c>
      <c r="L10" s="3">
        <f t="shared" si="0"/>
        <v>4.4618055555555647E-2</v>
      </c>
      <c r="M10" s="3">
        <f t="shared" si="1"/>
        <v>4.4618055555555647E-2</v>
      </c>
      <c r="N10" s="1">
        <v>5</v>
      </c>
      <c r="O10" s="10">
        <f t="shared" si="6"/>
        <v>4.4618055555555647E-2</v>
      </c>
    </row>
    <row r="11" spans="1:15" ht="15">
      <c r="A11" s="2">
        <v>2</v>
      </c>
      <c r="B11" s="1" t="s">
        <v>11</v>
      </c>
      <c r="C11" s="1">
        <v>34.68</v>
      </c>
      <c r="D11" s="1">
        <v>6.49</v>
      </c>
      <c r="E11" s="1">
        <f t="shared" si="2"/>
        <v>3.7512200000000004</v>
      </c>
      <c r="F11" s="2">
        <f t="shared" si="3"/>
        <v>3</v>
      </c>
      <c r="G11" s="2">
        <f t="shared" si="4"/>
        <v>45</v>
      </c>
      <c r="H11" s="12">
        <f t="shared" si="5"/>
        <v>2.6041677000000004E-3</v>
      </c>
      <c r="I11" s="3">
        <v>2.6041666666666665E-3</v>
      </c>
      <c r="J11" s="3">
        <v>0.43541666666666662</v>
      </c>
      <c r="K11" s="3">
        <v>0.48356481481481484</v>
      </c>
      <c r="L11" s="3">
        <f t="shared" si="0"/>
        <v>4.8148148148148218E-2</v>
      </c>
      <c r="M11" s="3">
        <f t="shared" si="1"/>
        <v>4.5543981481481553E-2</v>
      </c>
      <c r="N11" s="1">
        <v>6</v>
      </c>
      <c r="O11" s="10">
        <f t="shared" si="6"/>
        <v>4.5543980448148218E-2</v>
      </c>
    </row>
    <row r="12" spans="1:15" ht="15">
      <c r="A12" s="2">
        <v>4</v>
      </c>
      <c r="B12" s="1" t="s">
        <v>18</v>
      </c>
      <c r="C12" s="1">
        <v>82.92</v>
      </c>
      <c r="D12" s="1">
        <v>6.49</v>
      </c>
      <c r="E12" s="1">
        <f t="shared" si="2"/>
        <v>8.9691799999999997</v>
      </c>
      <c r="F12" s="2">
        <f t="shared" si="3"/>
        <v>8</v>
      </c>
      <c r="G12" s="2">
        <f t="shared" si="4"/>
        <v>58</v>
      </c>
      <c r="H12" s="12">
        <f t="shared" si="5"/>
        <v>6.2268530000000001E-3</v>
      </c>
      <c r="I12" s="3">
        <v>6.2268518518518515E-3</v>
      </c>
      <c r="J12" s="3">
        <v>0.43541666666666662</v>
      </c>
      <c r="K12" s="3">
        <v>0.49061342592592588</v>
      </c>
      <c r="L12" s="3">
        <f t="shared" si="0"/>
        <v>5.5196759259259265E-2</v>
      </c>
      <c r="M12" s="3">
        <f t="shared" si="1"/>
        <v>4.8969907407407413E-2</v>
      </c>
      <c r="N12" s="1">
        <v>7</v>
      </c>
      <c r="O12" s="10">
        <f t="shared" si="6"/>
        <v>4.8969906259259267E-2</v>
      </c>
    </row>
    <row r="13" spans="1:15" ht="15">
      <c r="A13" s="2">
        <v>19</v>
      </c>
      <c r="B13" s="1" t="s">
        <v>16</v>
      </c>
      <c r="C13" s="1">
        <v>72.959999999999994</v>
      </c>
      <c r="D13" s="1">
        <v>6.49</v>
      </c>
      <c r="E13" s="1">
        <f t="shared" si="2"/>
        <v>7.8918399999999993</v>
      </c>
      <c r="F13" s="2">
        <f t="shared" si="3"/>
        <v>7</v>
      </c>
      <c r="G13" s="2">
        <f t="shared" si="4"/>
        <v>54</v>
      </c>
      <c r="H13" s="12">
        <f t="shared" si="5"/>
        <v>5.4861122000000005E-3</v>
      </c>
      <c r="I13" s="3">
        <v>5.4861111111111117E-3</v>
      </c>
      <c r="J13" s="3">
        <v>0.43541666666666662</v>
      </c>
      <c r="K13" s="3">
        <v>0.49434027777777773</v>
      </c>
      <c r="L13" s="3">
        <f t="shared" si="0"/>
        <v>5.8923611111111107E-2</v>
      </c>
      <c r="M13" s="3">
        <f t="shared" si="1"/>
        <v>5.3437499999999999E-2</v>
      </c>
      <c r="N13" s="1">
        <v>8</v>
      </c>
      <c r="O13" s="10">
        <f t="shared" si="6"/>
        <v>5.3437498911111103E-2</v>
      </c>
    </row>
    <row r="14" spans="1:15" ht="15">
      <c r="A14" s="2">
        <v>1</v>
      </c>
      <c r="B14" s="1" t="s">
        <v>10</v>
      </c>
      <c r="C14" s="1">
        <v>76.739999999999995</v>
      </c>
      <c r="D14" s="1">
        <v>6.49</v>
      </c>
      <c r="E14" s="1">
        <f t="shared" si="2"/>
        <v>8.3007100000000005</v>
      </c>
      <c r="F14" s="2">
        <f t="shared" si="3"/>
        <v>8</v>
      </c>
      <c r="G14" s="2">
        <f t="shared" si="4"/>
        <v>18</v>
      </c>
      <c r="H14" s="12">
        <f t="shared" si="5"/>
        <v>5.7638890000000003E-3</v>
      </c>
      <c r="I14" s="3">
        <v>5.7638888888888887E-3</v>
      </c>
      <c r="J14" s="3">
        <v>0.43541666666666662</v>
      </c>
      <c r="K14" s="5" t="s">
        <v>19</v>
      </c>
      <c r="L14" s="3"/>
      <c r="M14" s="3"/>
      <c r="N14" s="1">
        <v>12</v>
      </c>
      <c r="O14" s="10">
        <f t="shared" si="6"/>
        <v>-5.7638890000000003E-3</v>
      </c>
    </row>
    <row r="15" spans="1:15" ht="15">
      <c r="A15" s="2">
        <v>9</v>
      </c>
      <c r="B15" s="1" t="s">
        <v>21</v>
      </c>
      <c r="C15" s="1">
        <v>44.94</v>
      </c>
      <c r="D15" s="1">
        <v>6.49</v>
      </c>
      <c r="E15" s="1">
        <f t="shared" si="2"/>
        <v>4.8610099999999994</v>
      </c>
      <c r="F15" s="2">
        <f t="shared" si="3"/>
        <v>4</v>
      </c>
      <c r="G15" s="2">
        <f t="shared" si="4"/>
        <v>52</v>
      </c>
      <c r="H15" s="12">
        <f t="shared" si="5"/>
        <v>3.3796308000000001E-3</v>
      </c>
      <c r="I15" s="3">
        <v>3.37962962962963E-3</v>
      </c>
      <c r="J15" s="3">
        <v>0.43541666666666662</v>
      </c>
      <c r="K15" s="4" t="s">
        <v>19</v>
      </c>
      <c r="L15" s="3"/>
      <c r="M15" s="3"/>
      <c r="N15" s="1">
        <v>12</v>
      </c>
      <c r="O15" s="10">
        <f t="shared" si="6"/>
        <v>-3.3796308000000001E-3</v>
      </c>
    </row>
    <row r="16" spans="1:15" ht="15">
      <c r="A16" s="2">
        <v>20</v>
      </c>
      <c r="B16" s="1" t="s">
        <v>17</v>
      </c>
      <c r="C16" s="1">
        <v>40.14</v>
      </c>
      <c r="D16" s="1">
        <v>6.49</v>
      </c>
      <c r="E16" s="1">
        <f t="shared" si="2"/>
        <v>4.3418099999999997</v>
      </c>
      <c r="F16" s="2">
        <f t="shared" si="3"/>
        <v>4</v>
      </c>
      <c r="G16" s="2">
        <f t="shared" si="4"/>
        <v>21</v>
      </c>
      <c r="H16" s="12">
        <f t="shared" si="5"/>
        <v>3.0208337000000004E-3</v>
      </c>
      <c r="I16" s="3">
        <v>3.0208333333333333E-3</v>
      </c>
      <c r="J16" s="3">
        <v>0.43541666666666662</v>
      </c>
      <c r="K16" s="4" t="s">
        <v>19</v>
      </c>
      <c r="L16" s="3"/>
      <c r="M16" s="3"/>
      <c r="N16" s="1">
        <v>12</v>
      </c>
      <c r="O16" s="10">
        <f t="shared" si="6"/>
        <v>-3.0208337000000004E-3</v>
      </c>
    </row>
    <row r="17" spans="1:15" ht="15">
      <c r="A17" s="2"/>
      <c r="B17" s="1"/>
      <c r="C17" s="1"/>
      <c r="D17" s="1"/>
      <c r="E17" s="1"/>
      <c r="F17" s="2"/>
      <c r="G17" s="2"/>
      <c r="H17" s="12"/>
      <c r="I17" s="3"/>
      <c r="J17" s="3"/>
      <c r="K17" s="4"/>
      <c r="L17" s="3"/>
      <c r="M17" s="3"/>
      <c r="N17" s="1"/>
      <c r="O17" s="10"/>
    </row>
    <row r="18" spans="1:15" ht="15">
      <c r="A18" s="2"/>
      <c r="B18" s="1"/>
      <c r="C18" s="1"/>
      <c r="D18" s="1"/>
      <c r="E18" s="1"/>
      <c r="F18" s="2"/>
      <c r="G18" s="2"/>
      <c r="H18" s="12"/>
      <c r="I18" s="3"/>
      <c r="J18" s="3"/>
      <c r="K18" s="4"/>
      <c r="L18" s="3"/>
      <c r="M18" s="3"/>
      <c r="N18" s="1"/>
      <c r="O18" s="10"/>
    </row>
    <row r="19" spans="1:15" ht="15">
      <c r="A19" s="2"/>
      <c r="B19" s="1"/>
      <c r="C19" s="1"/>
      <c r="D19" s="1"/>
      <c r="E19" s="1"/>
      <c r="F19" s="2"/>
      <c r="G19" s="2"/>
      <c r="H19" s="12"/>
      <c r="I19" s="3"/>
      <c r="J19" s="3"/>
      <c r="K19" s="4"/>
      <c r="L19" s="3"/>
      <c r="M19" s="3"/>
      <c r="N19" s="1"/>
      <c r="O19" s="10"/>
    </row>
    <row r="20" spans="1:15" ht="15">
      <c r="A20" s="2"/>
      <c r="B20" s="1"/>
      <c r="C20" s="1"/>
      <c r="D20" s="1"/>
      <c r="E20" s="1"/>
      <c r="F20" s="2"/>
      <c r="G20" s="2"/>
      <c r="H20" s="12"/>
      <c r="I20" s="3"/>
      <c r="J20" s="3"/>
      <c r="K20" s="4"/>
      <c r="L20" s="3"/>
      <c r="M20" s="3"/>
      <c r="N20" s="1"/>
      <c r="O20" s="10"/>
    </row>
    <row r="21" spans="1:15" ht="15">
      <c r="A21" s="2"/>
      <c r="B21" s="1"/>
      <c r="C21" s="1"/>
      <c r="D21" s="1"/>
      <c r="E21" s="1"/>
      <c r="F21" s="2"/>
      <c r="G21" s="2"/>
      <c r="H21" s="12"/>
      <c r="I21" s="3"/>
      <c r="J21" s="3"/>
      <c r="K21" s="4"/>
      <c r="L21" s="3"/>
      <c r="M21" s="3"/>
      <c r="N21" s="1"/>
      <c r="O21" s="10"/>
    </row>
    <row r="22" spans="1:15" ht="15">
      <c r="A22" s="2"/>
      <c r="B22" s="1"/>
      <c r="C22" s="1"/>
      <c r="D22" s="1"/>
      <c r="E22" s="1"/>
      <c r="F22" s="2"/>
      <c r="G22" s="2"/>
      <c r="H22" s="12"/>
      <c r="I22" s="3"/>
      <c r="J22" s="3"/>
      <c r="K22" s="4"/>
      <c r="L22" s="3"/>
      <c r="M22" s="3"/>
      <c r="N22" s="1"/>
      <c r="O22" s="10"/>
    </row>
    <row r="23" spans="1:15" ht="15">
      <c r="A23" s="2"/>
      <c r="B23" s="1"/>
      <c r="C23" s="1"/>
      <c r="D23" s="1"/>
      <c r="E23" s="1"/>
      <c r="F23" s="2"/>
      <c r="G23" s="2"/>
      <c r="H23" s="12"/>
      <c r="I23" s="3"/>
      <c r="J23" s="3"/>
      <c r="K23" s="4"/>
      <c r="L23" s="3"/>
      <c r="M23" s="3"/>
      <c r="N23" s="1"/>
      <c r="O23" s="10"/>
    </row>
    <row r="24" spans="1:15" ht="15">
      <c r="A24" s="2"/>
      <c r="B24" s="1"/>
      <c r="C24" s="1"/>
      <c r="D24" s="1"/>
      <c r="E24" s="1"/>
      <c r="F24" s="2"/>
      <c r="G24" s="2"/>
      <c r="H24" s="12"/>
      <c r="I24" s="3"/>
      <c r="J24" s="3"/>
      <c r="K24" s="4"/>
      <c r="L24" s="3"/>
      <c r="M24" s="3"/>
      <c r="N24" s="1"/>
      <c r="O24" s="10"/>
    </row>
    <row r="25" spans="1:15" ht="15">
      <c r="A25" s="2"/>
      <c r="B25" s="1"/>
      <c r="C25" s="1"/>
      <c r="D25" s="1"/>
      <c r="E25" s="1"/>
      <c r="F25" s="2"/>
      <c r="G25" s="2"/>
      <c r="H25" s="12"/>
      <c r="I25" s="3"/>
      <c r="J25" s="3"/>
      <c r="K25" s="4"/>
      <c r="L25" s="3"/>
      <c r="M25" s="3"/>
      <c r="N25" s="1"/>
      <c r="O25" s="10"/>
    </row>
    <row r="26" spans="1:15" ht="15">
      <c r="A26" s="2"/>
      <c r="B26" s="1"/>
      <c r="C26" s="1"/>
      <c r="D26" s="1"/>
      <c r="E26" s="1"/>
      <c r="F26" s="2"/>
      <c r="G26" s="2"/>
      <c r="H26" s="12"/>
      <c r="I26" s="3"/>
      <c r="J26" s="3"/>
      <c r="K26" s="4"/>
      <c r="L26" s="3"/>
      <c r="M26" s="3"/>
      <c r="N26" s="1"/>
      <c r="O26" s="10"/>
    </row>
    <row r="27" spans="1:15" ht="15">
      <c r="A27" s="1"/>
      <c r="B27" s="1"/>
      <c r="C27" s="1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</row>
    <row r="28" spans="1:15" ht="15">
      <c r="J28" s="6"/>
      <c r="K28" s="6"/>
      <c r="L28" s="3">
        <f>K28-J28</f>
        <v>0</v>
      </c>
    </row>
    <row r="29" spans="1:15">
      <c r="I29" s="6"/>
    </row>
    <row r="30" spans="1:15">
      <c r="D30" s="6" t="s">
        <v>30</v>
      </c>
      <c r="F30"/>
      <c r="G30"/>
    </row>
    <row r="32" spans="1:15" ht="15">
      <c r="C32" s="1">
        <v>32.4</v>
      </c>
      <c r="D32" s="1">
        <v>6.49</v>
      </c>
      <c r="E32" s="3">
        <f>0.0006944444*(INT(C32*D32/60))+0.0000115741*INT(INT(C32*D32+0.5)-60*INT(C32*D32/60))</f>
        <v>2.4305562000000005E-3</v>
      </c>
    </row>
    <row r="33" spans="3:8" ht="15">
      <c r="C33">
        <v>31.68</v>
      </c>
      <c r="D33">
        <v>6.49</v>
      </c>
      <c r="E33" s="3">
        <f>0.0006944444*(INT(C33*D33/60))+0.0000115741*INT(INT(C33*D33+0.5)-60*INT(C33*D33/60))</f>
        <v>2.3842598000000004E-3</v>
      </c>
    </row>
    <row r="37" spans="3:8">
      <c r="C37" s="6" t="s">
        <v>28</v>
      </c>
      <c r="D37" t="s">
        <v>29</v>
      </c>
      <c r="F37"/>
      <c r="G37"/>
    </row>
    <row r="38" spans="3:8">
      <c r="C38" s="6">
        <v>0</v>
      </c>
      <c r="D38" s="8">
        <v>0</v>
      </c>
      <c r="F38"/>
      <c r="G38"/>
    </row>
    <row r="39" spans="3:8">
      <c r="C39" s="6">
        <v>1.1574074074074073E-5</v>
      </c>
      <c r="D39" s="8">
        <v>1.1574074074074073E-5</v>
      </c>
      <c r="F39"/>
      <c r="G39"/>
    </row>
    <row r="40" spans="3:8">
      <c r="C40" s="6">
        <v>6.9444444444444447E-4</v>
      </c>
      <c r="D40" s="8">
        <v>6.9444444444444447E-4</v>
      </c>
      <c r="F40"/>
      <c r="G40"/>
    </row>
    <row r="41" spans="3:8">
      <c r="C41" s="6">
        <v>4.1666666666666664E-2</v>
      </c>
      <c r="D41" s="8">
        <v>4.1666666666666664E-2</v>
      </c>
      <c r="F41"/>
      <c r="G41"/>
    </row>
    <row r="42" spans="3:8">
      <c r="C42" s="6"/>
      <c r="F42"/>
      <c r="G42"/>
    </row>
    <row r="43" spans="3:8">
      <c r="C43" s="6" t="s">
        <v>30</v>
      </c>
      <c r="F43"/>
      <c r="G43"/>
    </row>
    <row r="44" spans="3:8">
      <c r="C44" s="6"/>
      <c r="F44"/>
      <c r="G44"/>
    </row>
    <row r="45" spans="3:8">
      <c r="C45" s="6"/>
      <c r="D45" t="s">
        <v>34</v>
      </c>
      <c r="E45" t="s">
        <v>31</v>
      </c>
      <c r="F45" t="s">
        <v>27</v>
      </c>
      <c r="G45" t="s">
        <v>32</v>
      </c>
      <c r="H45" t="s">
        <v>33</v>
      </c>
    </row>
    <row r="46" spans="3:8">
      <c r="C46" s="6"/>
      <c r="E46">
        <v>1</v>
      </c>
      <c r="F46">
        <v>52</v>
      </c>
      <c r="G46">
        <f>0.0416666667*D46+0.000694444*E46+0.0000115741*F46</f>
        <v>1.2962972000000001E-3</v>
      </c>
      <c r="H46" s="6">
        <f>G46</f>
        <v>1.2962972000000001E-3</v>
      </c>
    </row>
    <row r="47" spans="3:8">
      <c r="C47" s="6"/>
      <c r="E47">
        <v>3</v>
      </c>
      <c r="F47">
        <v>26</v>
      </c>
      <c r="G47">
        <f>0.0416666667*D47+0.000694444*E47+0.0000115741*F47</f>
        <v>2.3842586000000004E-3</v>
      </c>
      <c r="H47" s="6">
        <f>G47</f>
        <v>2.3842586000000004E-3</v>
      </c>
    </row>
    <row r="48" spans="3:8">
      <c r="C48" s="6"/>
      <c r="E48">
        <v>5</v>
      </c>
      <c r="F48">
        <v>55</v>
      </c>
      <c r="G48">
        <f>0.0416666667*D48+0.000694444*E48+0.0000115741*F48</f>
        <v>4.1087954999999999E-3</v>
      </c>
      <c r="H48" s="6">
        <f>G48</f>
        <v>4.1087954999999999E-3</v>
      </c>
    </row>
  </sheetData>
  <phoneticPr fontId="0" type="noConversion"/>
  <printOptions gridLines="1"/>
  <pageMargins left="0.75" right="0.75" top="1" bottom="1" header="0.5" footer="0.5"/>
  <pageSetup scale="69" orientation="landscape" horizontalDpi="360" verticalDpi="360"/>
  <headerFooter alignWithMargins="0"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51"/>
  <sheetViews>
    <sheetView zoomScale="75" workbookViewId="0">
      <selection activeCell="G41" sqref="G41"/>
    </sheetView>
  </sheetViews>
  <sheetFormatPr defaultColWidth="8.85546875" defaultRowHeight="12.75"/>
  <cols>
    <col min="2" max="2" width="17.85546875" customWidth="1"/>
    <col min="3" max="3" width="10.7109375" customWidth="1"/>
    <col min="4" max="4" width="18" style="7" customWidth="1"/>
    <col min="5" max="5" width="14" customWidth="1"/>
    <col min="6" max="6" width="12.42578125" customWidth="1"/>
    <col min="7" max="7" width="13.85546875" customWidth="1"/>
    <col min="8" max="8" width="15.42578125" customWidth="1"/>
    <col min="9" max="9" width="17" customWidth="1"/>
  </cols>
  <sheetData>
    <row r="1" spans="1:10">
      <c r="A1" t="s">
        <v>37</v>
      </c>
      <c r="C1" t="s">
        <v>38</v>
      </c>
    </row>
    <row r="4" spans="1:10" ht="20.25" customHeight="1">
      <c r="A4" s="15" t="s">
        <v>0</v>
      </c>
      <c r="B4" s="15" t="s">
        <v>1</v>
      </c>
      <c r="C4" s="15" t="s">
        <v>2</v>
      </c>
      <c r="D4" s="15" t="s">
        <v>3</v>
      </c>
      <c r="E4" s="16" t="s">
        <v>36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</row>
    <row r="5" spans="1:10" ht="18" customHeight="1">
      <c r="A5" s="15"/>
      <c r="B5" s="15"/>
      <c r="C5" s="15" t="s">
        <v>24</v>
      </c>
      <c r="D5" s="15" t="s">
        <v>25</v>
      </c>
      <c r="E5" s="16" t="s">
        <v>4</v>
      </c>
      <c r="F5" s="15"/>
      <c r="G5" s="15"/>
      <c r="H5" s="15"/>
      <c r="I5" s="15"/>
      <c r="J5" s="15"/>
    </row>
    <row r="6" spans="1:10" ht="15">
      <c r="A6" s="15">
        <v>16</v>
      </c>
      <c r="B6" s="17" t="s">
        <v>20</v>
      </c>
      <c r="C6" s="17">
        <v>32.4</v>
      </c>
      <c r="D6" s="15">
        <v>6.49</v>
      </c>
      <c r="E6" s="18">
        <f t="shared" ref="E6:E16" si="0">IF(A6&gt;0,0.0006944444*(INT(C6*D6/60))+0.0000115741*INT(INT(C6*D6+0.5)-60*INT(C6*D6/60)),"")</f>
        <v>2.4305562000000005E-3</v>
      </c>
      <c r="F6" s="19">
        <v>0.43541666666666662</v>
      </c>
      <c r="G6" s="19">
        <v>0.48134259259259254</v>
      </c>
      <c r="H6" s="19">
        <f t="shared" ref="H6:H13" si="1">IF(G6="DNF","",G6-F6)</f>
        <v>4.5925925925925926E-2</v>
      </c>
      <c r="I6" s="19">
        <f>IF(G6="DNF","",H6-E6)</f>
        <v>4.3495369725925923E-2</v>
      </c>
      <c r="J6" s="17">
        <v>1</v>
      </c>
    </row>
    <row r="7" spans="1:10" ht="15">
      <c r="A7" s="15">
        <v>8</v>
      </c>
      <c r="B7" s="17" t="s">
        <v>13</v>
      </c>
      <c r="C7" s="17">
        <v>17.28</v>
      </c>
      <c r="D7" s="15">
        <v>6.49</v>
      </c>
      <c r="E7" s="18">
        <f t="shared" si="0"/>
        <v>1.2962976000000001E-3</v>
      </c>
      <c r="F7" s="19">
        <v>0.43541666666666662</v>
      </c>
      <c r="G7" s="19">
        <v>0.48082175925925924</v>
      </c>
      <c r="H7" s="19">
        <f t="shared" si="1"/>
        <v>4.5405092592592622E-2</v>
      </c>
      <c r="I7" s="19">
        <f t="shared" ref="I7:I13" si="2">IF(G7="DNF","",H7-E7)</f>
        <v>4.4108794992592619E-2</v>
      </c>
      <c r="J7" s="17">
        <v>2</v>
      </c>
    </row>
    <row r="8" spans="1:10" ht="15">
      <c r="A8" s="15">
        <v>3</v>
      </c>
      <c r="B8" s="17" t="s">
        <v>12</v>
      </c>
      <c r="C8" s="17">
        <v>31.68</v>
      </c>
      <c r="D8" s="15">
        <v>6.49</v>
      </c>
      <c r="E8" s="18">
        <f t="shared" si="0"/>
        <v>2.3842598000000004E-3</v>
      </c>
      <c r="F8" s="19">
        <v>0.43541666666666662</v>
      </c>
      <c r="G8" s="19">
        <v>0.48212962962962963</v>
      </c>
      <c r="H8" s="19">
        <f t="shared" si="1"/>
        <v>4.6712962962963012E-2</v>
      </c>
      <c r="I8" s="19">
        <f t="shared" si="2"/>
        <v>4.4328703162963008E-2</v>
      </c>
      <c r="J8" s="17">
        <v>3</v>
      </c>
    </row>
    <row r="9" spans="1:10" ht="15">
      <c r="A9" s="15">
        <v>12</v>
      </c>
      <c r="B9" s="17" t="s">
        <v>14</v>
      </c>
      <c r="C9" s="17">
        <v>46.68</v>
      </c>
      <c r="D9" s="15">
        <v>6.49</v>
      </c>
      <c r="E9" s="18">
        <f t="shared" si="0"/>
        <v>3.5069443000000002E-3</v>
      </c>
      <c r="F9" s="19">
        <v>0.43541666666666662</v>
      </c>
      <c r="G9" s="19">
        <v>0.48327546296296298</v>
      </c>
      <c r="H9" s="19">
        <f t="shared" si="1"/>
        <v>4.7858796296296358E-2</v>
      </c>
      <c r="I9" s="19">
        <f t="shared" si="2"/>
        <v>4.4351851996296356E-2</v>
      </c>
      <c r="J9" s="17">
        <v>4</v>
      </c>
    </row>
    <row r="10" spans="1:10" ht="15">
      <c r="A10" s="15">
        <v>15</v>
      </c>
      <c r="B10" s="17" t="s">
        <v>15</v>
      </c>
      <c r="C10" s="17">
        <v>0</v>
      </c>
      <c r="D10" s="15">
        <v>6.49</v>
      </c>
      <c r="E10" s="18">
        <f t="shared" si="0"/>
        <v>0</v>
      </c>
      <c r="F10" s="19">
        <v>0.43541666666666662</v>
      </c>
      <c r="G10" s="19">
        <v>0.48003472222222227</v>
      </c>
      <c r="H10" s="19">
        <f t="shared" si="1"/>
        <v>4.4618055555555647E-2</v>
      </c>
      <c r="I10" s="19">
        <f t="shared" si="2"/>
        <v>4.4618055555555647E-2</v>
      </c>
      <c r="J10" s="17">
        <v>5</v>
      </c>
    </row>
    <row r="11" spans="1:10" ht="15">
      <c r="A11" s="15">
        <v>2</v>
      </c>
      <c r="B11" s="17" t="s">
        <v>11</v>
      </c>
      <c r="C11" s="17">
        <v>34.68</v>
      </c>
      <c r="D11" s="15">
        <v>6.49</v>
      </c>
      <c r="E11" s="18">
        <f t="shared" si="0"/>
        <v>2.6041677000000004E-3</v>
      </c>
      <c r="F11" s="19">
        <v>0.43541666666666662</v>
      </c>
      <c r="G11" s="19">
        <v>0.48356481481481484</v>
      </c>
      <c r="H11" s="19">
        <f t="shared" si="1"/>
        <v>4.8148148148148218E-2</v>
      </c>
      <c r="I11" s="19">
        <f t="shared" si="2"/>
        <v>4.5543980448148218E-2</v>
      </c>
      <c r="J11" s="17">
        <v>6</v>
      </c>
    </row>
    <row r="12" spans="1:10" ht="15">
      <c r="A12" s="15">
        <v>4</v>
      </c>
      <c r="B12" s="17" t="s">
        <v>18</v>
      </c>
      <c r="C12" s="17">
        <v>82.92</v>
      </c>
      <c r="D12" s="15">
        <v>6.49</v>
      </c>
      <c r="E12" s="18">
        <f t="shared" si="0"/>
        <v>6.2268530000000001E-3</v>
      </c>
      <c r="F12" s="19">
        <v>0.43541666666666662</v>
      </c>
      <c r="G12" s="19">
        <v>0.49061342592592588</v>
      </c>
      <c r="H12" s="19">
        <f t="shared" si="1"/>
        <v>5.5196759259259265E-2</v>
      </c>
      <c r="I12" s="19">
        <f t="shared" si="2"/>
        <v>4.8969906259259267E-2</v>
      </c>
      <c r="J12" s="17">
        <v>7</v>
      </c>
    </row>
    <row r="13" spans="1:10" ht="15">
      <c r="A13" s="15">
        <v>19</v>
      </c>
      <c r="B13" s="17" t="s">
        <v>16</v>
      </c>
      <c r="C13" s="17">
        <v>72.959999999999994</v>
      </c>
      <c r="D13" s="15">
        <v>6.49</v>
      </c>
      <c r="E13" s="18">
        <f t="shared" si="0"/>
        <v>5.4861122000000005E-3</v>
      </c>
      <c r="F13" s="19">
        <v>0.43541666666666662</v>
      </c>
      <c r="G13" s="19">
        <v>0.49434027777777773</v>
      </c>
      <c r="H13" s="19">
        <f t="shared" si="1"/>
        <v>5.8923611111111107E-2</v>
      </c>
      <c r="I13" s="19">
        <f t="shared" si="2"/>
        <v>5.3437498911111103E-2</v>
      </c>
      <c r="J13" s="17">
        <v>8</v>
      </c>
    </row>
    <row r="14" spans="1:10" ht="15">
      <c r="A14" s="15">
        <v>1</v>
      </c>
      <c r="B14" s="17" t="s">
        <v>10</v>
      </c>
      <c r="C14" s="17">
        <v>76.739999999999995</v>
      </c>
      <c r="D14" s="15">
        <v>6.49</v>
      </c>
      <c r="E14" s="18">
        <f t="shared" si="0"/>
        <v>5.7638890000000003E-3</v>
      </c>
      <c r="F14" s="19">
        <v>0.43541666666666662</v>
      </c>
      <c r="G14" s="20" t="s">
        <v>19</v>
      </c>
      <c r="H14" s="19" t="str">
        <f>IF(G14="DNF","",G14-F14)</f>
        <v/>
      </c>
      <c r="I14" s="19" t="str">
        <f>IF(G14="DNF","",H14-E14)</f>
        <v/>
      </c>
      <c r="J14" s="17">
        <v>12</v>
      </c>
    </row>
    <row r="15" spans="1:10" ht="15">
      <c r="A15" s="15">
        <v>9</v>
      </c>
      <c r="B15" s="17" t="s">
        <v>21</v>
      </c>
      <c r="C15" s="17">
        <v>44.94</v>
      </c>
      <c r="D15" s="15">
        <v>6.49</v>
      </c>
      <c r="E15" s="18">
        <f t="shared" si="0"/>
        <v>3.3796308000000001E-3</v>
      </c>
      <c r="F15" s="19">
        <v>0.43541666666666662</v>
      </c>
      <c r="G15" s="21" t="s">
        <v>19</v>
      </c>
      <c r="H15" s="19" t="str">
        <f>IF(G15="DNF","",G15-F15)</f>
        <v/>
      </c>
      <c r="I15" s="19" t="str">
        <f>IF(G15="DNF","",H15-E15)</f>
        <v/>
      </c>
      <c r="J15" s="17">
        <v>12</v>
      </c>
    </row>
    <row r="16" spans="1:10" ht="15">
      <c r="A16" s="15">
        <v>20</v>
      </c>
      <c r="B16" s="17" t="s">
        <v>17</v>
      </c>
      <c r="C16" s="17">
        <v>40.14</v>
      </c>
      <c r="D16" s="15">
        <v>6.49</v>
      </c>
      <c r="E16" s="18">
        <f t="shared" si="0"/>
        <v>3.0208337000000004E-3</v>
      </c>
      <c r="F16" s="19">
        <v>0.43541666666666662</v>
      </c>
      <c r="G16" s="21" t="s">
        <v>19</v>
      </c>
      <c r="H16" s="19" t="str">
        <f>IF(G16="DNF","",G16-F16)</f>
        <v/>
      </c>
      <c r="I16" s="19" t="str">
        <f>IF(G16="DNF","",H16-E16)</f>
        <v/>
      </c>
      <c r="J16" s="17">
        <v>12</v>
      </c>
    </row>
    <row r="17" spans="1:10" ht="15">
      <c r="A17" s="15"/>
      <c r="B17" s="17"/>
      <c r="C17" s="17"/>
      <c r="D17" s="15"/>
      <c r="E17" s="22" t="str">
        <f>IF(A17&gt;0,0.0006944444*(INT(C17*D17/60))+0.0000115741*INT(INT(C17*D17+0.5)-60*INT(C17*D17/60)),"")</f>
        <v/>
      </c>
      <c r="F17" s="23"/>
      <c r="G17" s="23"/>
      <c r="H17" s="19"/>
      <c r="I17" s="23"/>
      <c r="J17" s="17"/>
    </row>
    <row r="18" spans="1:10" ht="15">
      <c r="A18" s="15"/>
      <c r="B18" s="17"/>
      <c r="C18" s="17"/>
      <c r="D18" s="15"/>
      <c r="E18" s="22" t="str">
        <f t="shared" ref="E18:E28" si="3">IF(A18&gt;0,0.0006944444*(INT(C18*D18/60))+0.0000115741*INT(INT(C18*D18+0.5)-60*INT(C18*D18/60)),"")</f>
        <v/>
      </c>
      <c r="F18" s="23"/>
      <c r="G18" s="23"/>
      <c r="H18" s="19"/>
      <c r="I18" s="23"/>
      <c r="J18" s="17"/>
    </row>
    <row r="19" spans="1:10" ht="15">
      <c r="A19" s="15"/>
      <c r="B19" s="17"/>
      <c r="C19" s="17"/>
      <c r="D19" s="15"/>
      <c r="E19" s="22" t="str">
        <f t="shared" si="3"/>
        <v/>
      </c>
      <c r="F19" s="23"/>
      <c r="G19" s="23"/>
      <c r="H19" s="19"/>
      <c r="I19" s="23"/>
      <c r="J19" s="17"/>
    </row>
    <row r="20" spans="1:10" ht="15">
      <c r="A20" s="15"/>
      <c r="B20" s="17"/>
      <c r="C20" s="17"/>
      <c r="D20" s="15"/>
      <c r="E20" s="22" t="str">
        <f t="shared" si="3"/>
        <v/>
      </c>
      <c r="F20" s="23"/>
      <c r="G20" s="23"/>
      <c r="H20" s="19"/>
      <c r="I20" s="23"/>
      <c r="J20" s="17"/>
    </row>
    <row r="21" spans="1:10" ht="15">
      <c r="A21" s="15"/>
      <c r="B21" s="17"/>
      <c r="C21" s="17"/>
      <c r="D21" s="15"/>
      <c r="E21" s="22" t="str">
        <f t="shared" si="3"/>
        <v/>
      </c>
      <c r="F21" s="23"/>
      <c r="G21" s="23"/>
      <c r="H21" s="19"/>
      <c r="I21" s="23"/>
      <c r="J21" s="17"/>
    </row>
    <row r="22" spans="1:10" ht="15">
      <c r="A22" s="15"/>
      <c r="B22" s="17"/>
      <c r="C22" s="17"/>
      <c r="D22" s="15"/>
      <c r="E22" s="22" t="str">
        <f t="shared" si="3"/>
        <v/>
      </c>
      <c r="F22" s="23"/>
      <c r="G22" s="23"/>
      <c r="H22" s="19"/>
      <c r="I22" s="23"/>
      <c r="J22" s="17"/>
    </row>
    <row r="23" spans="1:10" ht="15">
      <c r="A23" s="15"/>
      <c r="B23" s="17"/>
      <c r="C23" s="17"/>
      <c r="D23" s="15"/>
      <c r="E23" s="22" t="str">
        <f t="shared" si="3"/>
        <v/>
      </c>
      <c r="F23" s="23"/>
      <c r="G23" s="23"/>
      <c r="H23" s="19"/>
      <c r="I23" s="23"/>
      <c r="J23" s="17"/>
    </row>
    <row r="24" spans="1:10" ht="15">
      <c r="A24" s="15"/>
      <c r="B24" s="17"/>
      <c r="C24" s="17"/>
      <c r="D24" s="15"/>
      <c r="E24" s="22" t="str">
        <f t="shared" si="3"/>
        <v/>
      </c>
      <c r="F24" s="23"/>
      <c r="G24" s="23"/>
      <c r="H24" s="19"/>
      <c r="I24" s="23"/>
      <c r="J24" s="17"/>
    </row>
    <row r="25" spans="1:10" ht="15">
      <c r="A25" s="15"/>
      <c r="B25" s="17"/>
      <c r="C25" s="17"/>
      <c r="D25" s="15"/>
      <c r="E25" s="22" t="str">
        <f t="shared" si="3"/>
        <v/>
      </c>
      <c r="F25" s="23"/>
      <c r="G25" s="23"/>
      <c r="H25" s="19"/>
      <c r="I25" s="23"/>
      <c r="J25" s="17"/>
    </row>
    <row r="26" spans="1:10" ht="15">
      <c r="A26" s="15"/>
      <c r="B26" s="17"/>
      <c r="C26" s="17"/>
      <c r="D26" s="15"/>
      <c r="E26" s="22" t="str">
        <f t="shared" si="3"/>
        <v/>
      </c>
      <c r="F26" s="23"/>
      <c r="G26" s="23"/>
      <c r="H26" s="19"/>
      <c r="I26" s="23"/>
      <c r="J26" s="17"/>
    </row>
    <row r="27" spans="1:10" ht="15">
      <c r="A27" s="17"/>
      <c r="B27" s="17"/>
      <c r="C27" s="17"/>
      <c r="D27" s="15"/>
      <c r="E27" s="22" t="str">
        <f t="shared" si="3"/>
        <v/>
      </c>
      <c r="F27" s="23"/>
      <c r="G27" s="23"/>
      <c r="H27" s="19"/>
      <c r="I27" s="23"/>
      <c r="J27" s="17"/>
    </row>
    <row r="28" spans="1:10" ht="15">
      <c r="A28" s="23"/>
      <c r="B28" s="23"/>
      <c r="C28" s="23"/>
      <c r="D28" s="24"/>
      <c r="E28" s="22" t="str">
        <f t="shared" si="3"/>
        <v/>
      </c>
      <c r="F28" s="23"/>
      <c r="G28" s="23"/>
      <c r="H28" s="19"/>
      <c r="I28" s="23"/>
      <c r="J28" s="23"/>
    </row>
    <row r="29" spans="1:10" ht="15">
      <c r="H29" s="3"/>
      <c r="I29" s="3"/>
    </row>
    <row r="30" spans="1:10" ht="15">
      <c r="H30" s="3"/>
      <c r="I30" s="3"/>
    </row>
    <row r="31" spans="1:10" ht="15">
      <c r="H31" s="3"/>
      <c r="I31" s="3"/>
    </row>
    <row r="32" spans="1:10" ht="15">
      <c r="H32" s="3"/>
      <c r="I32" s="3"/>
    </row>
    <row r="33" spans="1:4">
      <c r="B33" s="13" t="s">
        <v>30</v>
      </c>
      <c r="D33"/>
    </row>
    <row r="34" spans="1:4">
      <c r="B34" s="7"/>
    </row>
    <row r="35" spans="1:4" ht="15">
      <c r="A35" s="1">
        <v>32.4</v>
      </c>
      <c r="B35" s="2">
        <v>6.49</v>
      </c>
      <c r="C35" s="3">
        <f>0.0006944444*(INT(A35*B35/60))+0.0000115741*INT(INT(A35*B35+0.5)-60*INT(A35*B35/60))</f>
        <v>2.4305562000000005E-3</v>
      </c>
    </row>
    <row r="36" spans="1:4" ht="15">
      <c r="A36">
        <v>31.68</v>
      </c>
      <c r="B36" s="7">
        <v>6.49</v>
      </c>
      <c r="C36" s="3">
        <f>0.0006944444*(INT(A36*B36/60))+0.0000115741*INT(INT(A36*B36+0.5)-60*INT(A36*B36/60))</f>
        <v>2.3842598000000004E-3</v>
      </c>
    </row>
    <row r="37" spans="1:4">
      <c r="B37" s="7"/>
    </row>
    <row r="38" spans="1:4">
      <c r="B38" s="7"/>
    </row>
    <row r="39" spans="1:4">
      <c r="B39" s="7"/>
    </row>
    <row r="40" spans="1:4">
      <c r="A40" s="6" t="s">
        <v>28</v>
      </c>
      <c r="B40" s="7" t="s">
        <v>29</v>
      </c>
      <c r="D40"/>
    </row>
    <row r="41" spans="1:4">
      <c r="A41" s="6">
        <v>0</v>
      </c>
      <c r="B41" s="14">
        <v>0</v>
      </c>
      <c r="D41"/>
    </row>
    <row r="42" spans="1:4">
      <c r="A42" s="6">
        <v>1.1574074074074073E-5</v>
      </c>
      <c r="B42" s="14">
        <v>1.1574074074074073E-5</v>
      </c>
      <c r="D42"/>
    </row>
    <row r="43" spans="1:4">
      <c r="A43" s="6">
        <v>6.9444444444444447E-4</v>
      </c>
      <c r="B43" s="14">
        <v>6.9444444444444447E-4</v>
      </c>
      <c r="D43"/>
    </row>
    <row r="44" spans="1:4">
      <c r="A44" s="6">
        <v>4.1666666666666664E-2</v>
      </c>
      <c r="B44" s="14">
        <v>4.1666666666666664E-2</v>
      </c>
      <c r="D44"/>
    </row>
    <row r="45" spans="1:4">
      <c r="A45" s="6"/>
      <c r="B45" s="7"/>
      <c r="D45"/>
    </row>
    <row r="46" spans="1:4">
      <c r="A46" s="6" t="s">
        <v>30</v>
      </c>
      <c r="B46" s="7"/>
      <c r="D46"/>
    </row>
    <row r="47" spans="1:4">
      <c r="A47" s="6"/>
      <c r="B47" s="7"/>
      <c r="D47"/>
    </row>
    <row r="48" spans="1:4">
      <c r="A48" s="7" t="s">
        <v>34</v>
      </c>
      <c r="B48" t="s">
        <v>31</v>
      </c>
      <c r="C48" t="s">
        <v>27</v>
      </c>
      <c r="D48" t="s">
        <v>32</v>
      </c>
    </row>
    <row r="49" spans="1:4">
      <c r="A49" s="7"/>
      <c r="B49">
        <v>1</v>
      </c>
      <c r="C49">
        <v>52</v>
      </c>
      <c r="D49">
        <f>0.0416666667*A49+0.000694444*B49+0.0000115741*C49</f>
        <v>1.2962972000000001E-3</v>
      </c>
    </row>
    <row r="50" spans="1:4">
      <c r="A50" s="7"/>
      <c r="B50">
        <v>3</v>
      </c>
      <c r="C50">
        <v>26</v>
      </c>
      <c r="D50">
        <f>0.0416666667*A50+0.000694444*B50+0.0000115741*C50</f>
        <v>2.3842586000000004E-3</v>
      </c>
    </row>
    <row r="51" spans="1:4">
      <c r="A51" s="7"/>
      <c r="B51">
        <v>5</v>
      </c>
      <c r="C51">
        <v>55</v>
      </c>
      <c r="D51">
        <f>0.0416666667*A51+0.000694444*B51+0.0000115741*C51</f>
        <v>4.1087954999999999E-3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2"/>
  <sheetViews>
    <sheetView zoomScale="150" workbookViewId="0">
      <selection activeCell="E12" sqref="A1:E12"/>
    </sheetView>
  </sheetViews>
  <sheetFormatPr defaultColWidth="8.85546875" defaultRowHeight="12.75"/>
  <cols>
    <col min="1" max="1" width="7.42578125" bestFit="1" customWidth="1"/>
    <col min="2" max="2" width="29.7109375" bestFit="1" customWidth="1"/>
    <col min="3" max="4" width="13.85546875" bestFit="1" customWidth="1"/>
    <col min="5" max="5" width="19.85546875" bestFit="1" customWidth="1"/>
  </cols>
  <sheetData>
    <row r="1" spans="1:5" ht="17.25" customHeight="1" thickBot="1">
      <c r="A1" s="30"/>
      <c r="B1" s="32" t="s">
        <v>45</v>
      </c>
      <c r="C1" s="30"/>
      <c r="D1" s="30"/>
      <c r="E1" s="30"/>
    </row>
    <row r="2" spans="1:5" ht="13.5" thickBot="1">
      <c r="A2" s="31" t="s">
        <v>46</v>
      </c>
      <c r="B2" s="30"/>
      <c r="C2" s="33">
        <v>1</v>
      </c>
      <c r="D2" s="33">
        <v>2</v>
      </c>
      <c r="E2" s="33">
        <v>3</v>
      </c>
    </row>
    <row r="3" spans="1:5" ht="13.5" thickBot="1">
      <c r="A3" s="30"/>
      <c r="B3" s="30" t="s">
        <v>47</v>
      </c>
      <c r="C3" s="34" t="s">
        <v>15</v>
      </c>
      <c r="D3" s="34" t="s">
        <v>48</v>
      </c>
      <c r="E3" s="34" t="s">
        <v>13</v>
      </c>
    </row>
    <row r="4" spans="1:5" ht="13.5" thickBot="1">
      <c r="A4" s="30"/>
      <c r="B4" s="30" t="s">
        <v>8</v>
      </c>
      <c r="C4" s="34" t="s">
        <v>48</v>
      </c>
      <c r="D4" s="34" t="s">
        <v>15</v>
      </c>
      <c r="E4" s="34" t="s">
        <v>20</v>
      </c>
    </row>
    <row r="5" spans="1:5" ht="13.5" thickBot="1">
      <c r="A5" s="30"/>
      <c r="B5" s="30"/>
      <c r="C5" s="34"/>
      <c r="D5" s="34"/>
      <c r="E5" s="34"/>
    </row>
    <row r="6" spans="1:5" ht="13.5" thickBot="1">
      <c r="A6" s="32" t="s">
        <v>49</v>
      </c>
      <c r="B6" s="30"/>
      <c r="C6" s="34"/>
      <c r="D6" s="34"/>
      <c r="E6" s="34"/>
    </row>
    <row r="7" spans="1:5" ht="13.5" thickBot="1">
      <c r="A7" s="30"/>
      <c r="B7" s="30" t="s">
        <v>47</v>
      </c>
      <c r="C7" s="34" t="s">
        <v>20</v>
      </c>
      <c r="D7" s="34" t="s">
        <v>11</v>
      </c>
      <c r="E7" s="34" t="s">
        <v>15</v>
      </c>
    </row>
    <row r="8" spans="1:5" ht="13.5" thickBot="1">
      <c r="A8" s="30"/>
      <c r="B8" s="30" t="s">
        <v>50</v>
      </c>
      <c r="C8" s="34" t="s">
        <v>20</v>
      </c>
      <c r="D8" s="34" t="s">
        <v>11</v>
      </c>
      <c r="E8" s="34" t="s">
        <v>51</v>
      </c>
    </row>
    <row r="9" spans="1:5" ht="13.5" thickBot="1">
      <c r="A9" s="30"/>
      <c r="B9" s="30"/>
      <c r="C9" s="34"/>
      <c r="D9" s="34"/>
      <c r="E9" s="34"/>
    </row>
    <row r="10" spans="1:5" ht="13.5" thickBot="1">
      <c r="A10" s="32" t="s">
        <v>52</v>
      </c>
      <c r="B10" s="30"/>
      <c r="C10" s="34"/>
      <c r="D10" s="34"/>
      <c r="E10" s="34"/>
    </row>
    <row r="11" spans="1:5" ht="13.5" thickBot="1">
      <c r="A11" s="30"/>
      <c r="B11" s="30" t="s">
        <v>47</v>
      </c>
      <c r="C11" s="34" t="s">
        <v>15</v>
      </c>
      <c r="D11" s="34" t="s">
        <v>11</v>
      </c>
      <c r="E11" s="34" t="s">
        <v>13</v>
      </c>
    </row>
    <row r="12" spans="1:5" ht="13.5" thickBot="1">
      <c r="A12" s="30"/>
      <c r="B12" s="30" t="s">
        <v>50</v>
      </c>
      <c r="C12" s="34" t="s">
        <v>15</v>
      </c>
      <c r="D12" s="34" t="s">
        <v>11</v>
      </c>
      <c r="E12" s="34" t="s">
        <v>53</v>
      </c>
    </row>
  </sheetData>
  <phoneticPr fontId="0" type="noConversion"/>
  <pageMargins left="0.75" right="0.75" top="1" bottom="1" header="0.5" footer="0.5"/>
  <pageSetup scale="150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Race 1</vt:lpstr>
      <vt:lpstr>Race 2</vt:lpstr>
      <vt:lpstr>Race 3</vt:lpstr>
      <vt:lpstr>Beta test</vt:lpstr>
      <vt:lpstr>Test sheet</vt:lpstr>
      <vt:lpstr>Sheet3</vt:lpstr>
      <vt:lpstr>'Race 1'!Print_Area</vt:lpstr>
      <vt:lpstr>'Race 2'!Print_Area</vt:lpstr>
      <vt:lpstr>'Race 3'!Print_Area</vt:lpstr>
      <vt:lpstr>Sheet3!Print_Area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Wootton</dc:creator>
  <cp:lastModifiedBy>PartyTime!</cp:lastModifiedBy>
  <cp:lastPrinted>2011-07-10T17:43:25Z</cp:lastPrinted>
  <dcterms:created xsi:type="dcterms:W3CDTF">2003-07-12T06:18:29Z</dcterms:created>
  <dcterms:modified xsi:type="dcterms:W3CDTF">2011-07-12T00:13:46Z</dcterms:modified>
</cp:coreProperties>
</file>